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efa\Desktop\A016-北大资源研修学院2021年度财务报表审计报告-更新（2022.3.10雷）\"/>
    </mc:Choice>
  </mc:AlternateContent>
  <bookViews>
    <workbookView xWindow="30" yWindow="30" windowWidth="20460" windowHeight="10890" activeTab="1"/>
  </bookViews>
  <sheets>
    <sheet name="审计报表附表一-资产负债表" sheetId="1" r:id="rId1"/>
    <sheet name="审计报告附表二-业务活动表" sheetId="3" r:id="rId2"/>
    <sheet name="审计报告附表三-现金流量表" sheetId="5" r:id="rId3"/>
    <sheet name="审计报告附表四-固定资产增减变动情况表" sheetId="6" state="hidden" r:id="rId4"/>
    <sheet name="审计报告附表五-政府资助项目经费使用情况表" sheetId="7" state="hidden" r:id="rId5"/>
  </sheets>
  <definedNames>
    <definedName name="_xlnm.Print_Area" localSheetId="0">'审计报表附表一-资产负债表'!$A$1:$H$38</definedName>
    <definedName name="_xlnm.Print_Area" localSheetId="1">'审计报告附表二-业务活动表'!$A$1:$H$43</definedName>
    <definedName name="_xlnm.Print_Area" localSheetId="2">'审计报告附表三-现金流量表'!$A$1:$C$45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A39" i="1"/>
  <c r="H27" i="1"/>
  <c r="H31" i="1"/>
  <c r="I21" i="7"/>
  <c r="H21" i="7"/>
  <c r="J21" i="7" s="1"/>
  <c r="G21" i="7"/>
  <c r="I20" i="7"/>
  <c r="H20" i="7"/>
  <c r="J20" i="7" s="1"/>
  <c r="G20" i="7"/>
  <c r="I19" i="7"/>
  <c r="H19" i="7"/>
  <c r="J19" i="7" s="1"/>
  <c r="G19" i="7"/>
  <c r="H18" i="7"/>
  <c r="G18" i="7"/>
  <c r="F18" i="7"/>
  <c r="E18" i="7"/>
  <c r="D18" i="7"/>
  <c r="C18" i="7"/>
  <c r="I18" i="7" s="1"/>
  <c r="B18" i="7"/>
  <c r="I17" i="7"/>
  <c r="H17" i="7"/>
  <c r="J17" i="7" s="1"/>
  <c r="G17" i="7"/>
  <c r="I16" i="7"/>
  <c r="H16" i="7"/>
  <c r="J16" i="7" s="1"/>
  <c r="G16" i="7"/>
  <c r="I15" i="7"/>
  <c r="H15" i="7"/>
  <c r="J15" i="7" s="1"/>
  <c r="F15" i="7"/>
  <c r="E15" i="7"/>
  <c r="G15" i="7" s="1"/>
  <c r="D15" i="7"/>
  <c r="D7" i="7" s="1"/>
  <c r="D6" i="7" s="1"/>
  <c r="C15" i="7"/>
  <c r="B15" i="7"/>
  <c r="I14" i="7"/>
  <c r="J14" i="7" s="1"/>
  <c r="H14" i="7"/>
  <c r="G14" i="7"/>
  <c r="I13" i="7"/>
  <c r="J13" i="7" s="1"/>
  <c r="H13" i="7"/>
  <c r="G13" i="7"/>
  <c r="I12" i="7"/>
  <c r="F12" i="7"/>
  <c r="E12" i="7"/>
  <c r="G12" i="7" s="1"/>
  <c r="D12" i="7"/>
  <c r="C12" i="7"/>
  <c r="B12" i="7"/>
  <c r="H12" i="7" s="1"/>
  <c r="J12" i="7" s="1"/>
  <c r="J11" i="7"/>
  <c r="I11" i="7"/>
  <c r="H11" i="7"/>
  <c r="G11" i="7"/>
  <c r="J10" i="7"/>
  <c r="I10" i="7"/>
  <c r="H10" i="7"/>
  <c r="G10" i="7"/>
  <c r="J9" i="7"/>
  <c r="I9" i="7"/>
  <c r="H9" i="7"/>
  <c r="G9" i="7"/>
  <c r="F8" i="7"/>
  <c r="F7" i="7" s="1"/>
  <c r="F6" i="7" s="1"/>
  <c r="E8" i="7"/>
  <c r="D8" i="7"/>
  <c r="C8" i="7"/>
  <c r="I8" i="7" s="1"/>
  <c r="B8" i="7"/>
  <c r="B7" i="7" s="1"/>
  <c r="C7" i="7"/>
  <c r="C6" i="7" s="1"/>
  <c r="I6" i="7" s="1"/>
  <c r="I28" i="6"/>
  <c r="H28" i="6"/>
  <c r="G28" i="6"/>
  <c r="F28" i="6"/>
  <c r="D28" i="6"/>
  <c r="E28" i="6" s="1"/>
  <c r="C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C38" i="5"/>
  <c r="C34" i="5"/>
  <c r="C39" i="5" s="1"/>
  <c r="C29" i="5"/>
  <c r="C25" i="5"/>
  <c r="C30" i="5" s="1"/>
  <c r="C19" i="5"/>
  <c r="C41" i="5" s="1"/>
  <c r="C46" i="5" s="1"/>
  <c r="C18" i="5"/>
  <c r="C12" i="5"/>
  <c r="G38" i="3"/>
  <c r="H38" i="3" s="1"/>
  <c r="E38" i="3"/>
  <c r="H37" i="3"/>
  <c r="E37" i="3"/>
  <c r="H36" i="3"/>
  <c r="E36" i="3"/>
  <c r="H35" i="3"/>
  <c r="E35" i="3"/>
  <c r="H34" i="3"/>
  <c r="E34" i="3"/>
  <c r="H33" i="3"/>
  <c r="E33" i="3"/>
  <c r="H32" i="3"/>
  <c r="E32" i="3"/>
  <c r="H31" i="3"/>
  <c r="E31" i="3"/>
  <c r="H30" i="3"/>
  <c r="E30" i="3"/>
  <c r="H29" i="3"/>
  <c r="C29" i="3"/>
  <c r="E29" i="3" s="1"/>
  <c r="H28" i="3"/>
  <c r="E28" i="3"/>
  <c r="H27" i="3"/>
  <c r="E27" i="3"/>
  <c r="H26" i="3"/>
  <c r="E26" i="3"/>
  <c r="H25" i="3"/>
  <c r="E25" i="3"/>
  <c r="H24" i="3"/>
  <c r="E24" i="3"/>
  <c r="H23" i="3"/>
  <c r="C23" i="3"/>
  <c r="C22" i="3" s="1"/>
  <c r="G22" i="3"/>
  <c r="F22" i="3"/>
  <c r="H22" i="3" s="1"/>
  <c r="D22" i="3"/>
  <c r="H21" i="3"/>
  <c r="E21" i="3"/>
  <c r="H20" i="3"/>
  <c r="E20" i="3"/>
  <c r="F19" i="3"/>
  <c r="F18" i="3" s="1"/>
  <c r="F17" i="3" s="1"/>
  <c r="H17" i="3" s="1"/>
  <c r="C19" i="3"/>
  <c r="E19" i="3" s="1"/>
  <c r="G18" i="3"/>
  <c r="G17" i="3" s="1"/>
  <c r="D18" i="3"/>
  <c r="D17" i="3" s="1"/>
  <c r="D39" i="3" s="1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G9" i="3"/>
  <c r="F9" i="3"/>
  <c r="H9" i="3" s="1"/>
  <c r="E9" i="3"/>
  <c r="D9" i="3"/>
  <c r="C9" i="3"/>
  <c r="H8" i="3"/>
  <c r="E8" i="3"/>
  <c r="H7" i="3"/>
  <c r="E7" i="3"/>
  <c r="G6" i="3"/>
  <c r="D6" i="3"/>
  <c r="C6" i="3"/>
  <c r="A3" i="3"/>
  <c r="A3" i="5" s="1"/>
  <c r="A3" i="6" s="1"/>
  <c r="G32" i="1"/>
  <c r="D28" i="1"/>
  <c r="D34" i="1" s="1"/>
  <c r="D24" i="1"/>
  <c r="C24" i="1"/>
  <c r="C28" i="1" s="1"/>
  <c r="H21" i="1"/>
  <c r="G21" i="1"/>
  <c r="D19" i="1"/>
  <c r="C19" i="1"/>
  <c r="H15" i="1"/>
  <c r="H24" i="1" s="1"/>
  <c r="G15" i="1"/>
  <c r="G24" i="1" s="1"/>
  <c r="G34" i="1" s="1"/>
  <c r="D14" i="1"/>
  <c r="C14" i="1"/>
  <c r="H32" i="1" l="1"/>
  <c r="H34" i="1" s="1"/>
  <c r="H40" i="1" s="1"/>
  <c r="G39" i="3"/>
  <c r="E18" i="3"/>
  <c r="C34" i="1"/>
  <c r="C18" i="3"/>
  <c r="C17" i="3" s="1"/>
  <c r="E17" i="3" s="1"/>
  <c r="E22" i="3"/>
  <c r="B6" i="7"/>
  <c r="J18" i="7"/>
  <c r="E23" i="3"/>
  <c r="E6" i="3"/>
  <c r="E7" i="7"/>
  <c r="I7" i="7"/>
  <c r="H8" i="7"/>
  <c r="J8" i="7" s="1"/>
  <c r="H19" i="3"/>
  <c r="H18" i="3" s="1"/>
  <c r="G8" i="7"/>
  <c r="F6" i="3"/>
  <c r="E6" i="7" l="1"/>
  <c r="G6" i="7" s="1"/>
  <c r="G7" i="7"/>
  <c r="F39" i="3"/>
  <c r="H39" i="3" s="1"/>
  <c r="H6" i="3"/>
  <c r="H6" i="7"/>
  <c r="J6" i="7" s="1"/>
  <c r="H7" i="7"/>
  <c r="J7" i="7" s="1"/>
  <c r="C39" i="3"/>
  <c r="E39" i="3" s="1"/>
</calcChain>
</file>

<file path=xl/sharedStrings.xml><?xml version="1.0" encoding="utf-8"?>
<sst xmlns="http://schemas.openxmlformats.org/spreadsheetml/2006/main" count="274" uniqueCount="223">
  <si>
    <r>
      <rPr>
        <b/>
        <sz val="16"/>
        <rFont val="宋体"/>
        <family val="3"/>
        <charset val="134"/>
      </rPr>
      <t>资产负债表</t>
    </r>
  </si>
  <si>
    <r>
      <rPr>
        <sz val="10"/>
        <rFont val="宋体"/>
        <family val="3"/>
        <charset val="134"/>
      </rPr>
      <t>学校名称：北京北大资源研修学院</t>
    </r>
  </si>
  <si>
    <r>
      <rPr>
        <sz val="10"/>
        <rFont val="宋体"/>
        <family val="3"/>
        <charset val="134"/>
      </rPr>
      <t>单位：元</t>
    </r>
  </si>
  <si>
    <r>
      <rPr>
        <b/>
        <sz val="10"/>
        <color indexed="8"/>
        <rFont val="宋体"/>
        <family val="3"/>
        <charset val="134"/>
      </rPr>
      <t>资产</t>
    </r>
  </si>
  <si>
    <t>行次</t>
  </si>
  <si>
    <r>
      <rPr>
        <b/>
        <sz val="10"/>
        <color indexed="8"/>
        <rFont val="宋体"/>
        <family val="3"/>
        <charset val="134"/>
      </rPr>
      <t>年初数</t>
    </r>
  </si>
  <si>
    <r>
      <rPr>
        <b/>
        <sz val="10"/>
        <color indexed="8"/>
        <rFont val="宋体"/>
        <family val="3"/>
        <charset val="134"/>
      </rPr>
      <t>年末数</t>
    </r>
  </si>
  <si>
    <r>
      <rPr>
        <b/>
        <sz val="10"/>
        <color indexed="8"/>
        <rFont val="宋体"/>
        <family val="3"/>
        <charset val="134"/>
      </rPr>
      <t>负债和净资产</t>
    </r>
  </si>
  <si>
    <r>
      <rPr>
        <sz val="10"/>
        <color indexed="8"/>
        <rFont val="宋体"/>
        <family val="3"/>
        <charset val="134"/>
      </rPr>
      <t>流动资产：</t>
    </r>
  </si>
  <si>
    <t>---</t>
  </si>
  <si>
    <r>
      <rPr>
        <sz val="10"/>
        <color indexed="8"/>
        <rFont val="宋体"/>
        <family val="3"/>
        <charset val="134"/>
      </rPr>
      <t>流动负债：</t>
    </r>
  </si>
  <si>
    <r>
      <rPr>
        <sz val="10"/>
        <color indexed="8"/>
        <rFont val="宋体"/>
        <family val="3"/>
        <charset val="134"/>
      </rPr>
      <t>货币资金</t>
    </r>
  </si>
  <si>
    <r>
      <rPr>
        <sz val="10"/>
        <color indexed="8"/>
        <rFont val="宋体"/>
        <family val="3"/>
        <charset val="134"/>
      </rPr>
      <t>短期借款</t>
    </r>
  </si>
  <si>
    <r>
      <rPr>
        <sz val="10"/>
        <color indexed="8"/>
        <rFont val="宋体"/>
        <family val="3"/>
        <charset val="134"/>
      </rPr>
      <t>短期投资</t>
    </r>
  </si>
  <si>
    <r>
      <rPr>
        <sz val="10"/>
        <color indexed="8"/>
        <rFont val="宋体"/>
        <family val="3"/>
        <charset val="134"/>
      </rPr>
      <t>应付款项</t>
    </r>
  </si>
  <si>
    <r>
      <rPr>
        <sz val="10"/>
        <color indexed="8"/>
        <rFont val="宋体"/>
        <family val="3"/>
        <charset val="134"/>
      </rPr>
      <t>应收款项</t>
    </r>
  </si>
  <si>
    <r>
      <rPr>
        <sz val="10"/>
        <color indexed="8"/>
        <rFont val="宋体"/>
        <family val="3"/>
        <charset val="134"/>
      </rPr>
      <t>应付工资</t>
    </r>
  </si>
  <si>
    <r>
      <rPr>
        <sz val="10"/>
        <color indexed="8"/>
        <rFont val="宋体"/>
        <family val="3"/>
        <charset val="134"/>
      </rPr>
      <t>预付账款</t>
    </r>
  </si>
  <si>
    <r>
      <rPr>
        <sz val="10"/>
        <color indexed="8"/>
        <rFont val="宋体"/>
        <family val="3"/>
        <charset val="134"/>
      </rPr>
      <t>应交税金</t>
    </r>
  </si>
  <si>
    <r>
      <rPr>
        <sz val="10"/>
        <color indexed="8"/>
        <rFont val="宋体"/>
        <family val="3"/>
        <charset val="134"/>
      </rPr>
      <t>存货</t>
    </r>
  </si>
  <si>
    <r>
      <rPr>
        <sz val="10"/>
        <color indexed="8"/>
        <rFont val="宋体"/>
        <family val="3"/>
        <charset val="134"/>
      </rPr>
      <t>预收账款</t>
    </r>
  </si>
  <si>
    <r>
      <rPr>
        <sz val="10"/>
        <color indexed="8"/>
        <rFont val="宋体"/>
        <family val="3"/>
        <charset val="134"/>
      </rPr>
      <t>待摊费用</t>
    </r>
  </si>
  <si>
    <r>
      <rPr>
        <sz val="10"/>
        <color indexed="8"/>
        <rFont val="宋体"/>
        <family val="3"/>
        <charset val="134"/>
      </rPr>
      <t>预提费用</t>
    </r>
  </si>
  <si>
    <r>
      <rPr>
        <sz val="10"/>
        <color indexed="8"/>
        <rFont val="宋体"/>
        <family val="3"/>
        <charset val="134"/>
      </rPr>
      <t>一年内到期的长期债权投资</t>
    </r>
  </si>
  <si>
    <r>
      <rPr>
        <sz val="10"/>
        <color indexed="8"/>
        <rFont val="宋体"/>
        <family val="3"/>
        <charset val="134"/>
      </rPr>
      <t>预计负债</t>
    </r>
  </si>
  <si>
    <r>
      <rPr>
        <sz val="10"/>
        <color indexed="8"/>
        <rFont val="宋体"/>
        <family val="3"/>
        <charset val="134"/>
      </rPr>
      <t>其他流动资产</t>
    </r>
  </si>
  <si>
    <r>
      <rPr>
        <sz val="10"/>
        <color indexed="8"/>
        <rFont val="宋体"/>
        <family val="3"/>
        <charset val="134"/>
      </rPr>
      <t>一年内到期的长期负债</t>
    </r>
  </si>
  <si>
    <r>
      <rPr>
        <sz val="10"/>
        <color indexed="8"/>
        <rFont val="宋体"/>
        <family val="3"/>
        <charset val="134"/>
      </rPr>
      <t>流动资产合计</t>
    </r>
  </si>
  <si>
    <r>
      <rPr>
        <sz val="10"/>
        <color indexed="8"/>
        <rFont val="宋体"/>
        <family val="3"/>
        <charset val="134"/>
      </rPr>
      <t>其他流动负债</t>
    </r>
  </si>
  <si>
    <r>
      <rPr>
        <sz val="10"/>
        <color indexed="8"/>
        <rFont val="宋体"/>
        <family val="3"/>
        <charset val="134"/>
      </rPr>
      <t>流动负债合计</t>
    </r>
  </si>
  <si>
    <r>
      <rPr>
        <sz val="10"/>
        <color indexed="8"/>
        <rFont val="宋体"/>
        <family val="3"/>
        <charset val="134"/>
      </rPr>
      <t>长期投资：</t>
    </r>
  </si>
  <si>
    <r>
      <rPr>
        <sz val="10"/>
        <color indexed="8"/>
        <rFont val="宋体"/>
        <family val="3"/>
        <charset val="134"/>
      </rPr>
      <t>长期股权投资</t>
    </r>
  </si>
  <si>
    <r>
      <rPr>
        <sz val="10"/>
        <color indexed="8"/>
        <rFont val="宋体"/>
        <family val="3"/>
        <charset val="134"/>
      </rPr>
      <t>长期负债：</t>
    </r>
  </si>
  <si>
    <r>
      <rPr>
        <sz val="10"/>
        <color indexed="8"/>
        <rFont val="宋体"/>
        <family val="3"/>
        <charset val="134"/>
      </rPr>
      <t>长期债权投资</t>
    </r>
  </si>
  <si>
    <r>
      <rPr>
        <sz val="10"/>
        <color indexed="8"/>
        <rFont val="宋体"/>
        <family val="3"/>
        <charset val="134"/>
      </rPr>
      <t>长期借款</t>
    </r>
  </si>
  <si>
    <r>
      <rPr>
        <sz val="10"/>
        <color indexed="8"/>
        <rFont val="宋体"/>
        <family val="3"/>
        <charset val="134"/>
      </rPr>
      <t>长期投资合计</t>
    </r>
  </si>
  <si>
    <r>
      <rPr>
        <sz val="10"/>
        <color indexed="8"/>
        <rFont val="宋体"/>
        <family val="3"/>
        <charset val="134"/>
      </rPr>
      <t>长期应付款</t>
    </r>
  </si>
  <si>
    <r>
      <rPr>
        <sz val="10"/>
        <color indexed="8"/>
        <rFont val="宋体"/>
        <family val="3"/>
        <charset val="134"/>
      </rPr>
      <t>其他长期负债</t>
    </r>
  </si>
  <si>
    <r>
      <rPr>
        <sz val="10"/>
        <color indexed="8"/>
        <rFont val="宋体"/>
        <family val="3"/>
        <charset val="134"/>
      </rPr>
      <t>固定资产：</t>
    </r>
  </si>
  <si>
    <r>
      <rPr>
        <sz val="10"/>
        <color indexed="8"/>
        <rFont val="宋体"/>
        <family val="3"/>
        <charset val="134"/>
      </rPr>
      <t>长期负债合计</t>
    </r>
  </si>
  <si>
    <r>
      <rPr>
        <sz val="10"/>
        <color indexed="8"/>
        <rFont val="宋体"/>
        <family val="3"/>
        <charset val="134"/>
      </rPr>
      <t>固定资产原价</t>
    </r>
  </si>
  <si>
    <r>
      <rPr>
        <sz val="10"/>
        <color indexed="8"/>
        <rFont val="宋体"/>
        <family val="3"/>
        <charset val="134"/>
      </rPr>
      <t>受托代理负债：</t>
    </r>
  </si>
  <si>
    <r>
      <rPr>
        <sz val="10"/>
        <color indexed="8"/>
        <rFont val="宋体"/>
        <family val="3"/>
        <charset val="134"/>
      </rPr>
      <t>减：累计折旧</t>
    </r>
  </si>
  <si>
    <r>
      <rPr>
        <sz val="10"/>
        <color indexed="8"/>
        <rFont val="宋体"/>
        <family val="3"/>
        <charset val="134"/>
      </rPr>
      <t>受托代理负债</t>
    </r>
  </si>
  <si>
    <r>
      <rPr>
        <sz val="10"/>
        <color indexed="8"/>
        <rFont val="宋体"/>
        <family val="3"/>
        <charset val="134"/>
      </rPr>
      <t>固定资产净值</t>
    </r>
  </si>
  <si>
    <r>
      <rPr>
        <sz val="10"/>
        <color indexed="8"/>
        <rFont val="宋体"/>
        <family val="3"/>
        <charset val="134"/>
      </rPr>
      <t>负债合计</t>
    </r>
  </si>
  <si>
    <r>
      <rPr>
        <sz val="10"/>
        <color indexed="8"/>
        <rFont val="宋体"/>
        <family val="3"/>
        <charset val="134"/>
      </rPr>
      <t>在建工程</t>
    </r>
  </si>
  <si>
    <r>
      <rPr>
        <sz val="10"/>
        <color indexed="8"/>
        <rFont val="宋体"/>
        <family val="3"/>
        <charset val="134"/>
      </rPr>
      <t>文物文化资产</t>
    </r>
  </si>
  <si>
    <r>
      <rPr>
        <sz val="10"/>
        <color indexed="8"/>
        <rFont val="宋体"/>
        <family val="3"/>
        <charset val="134"/>
      </rPr>
      <t>净资产：</t>
    </r>
  </si>
  <si>
    <r>
      <rPr>
        <sz val="10"/>
        <color indexed="8"/>
        <rFont val="宋体"/>
        <family val="3"/>
        <charset val="134"/>
      </rPr>
      <t>固定资产清理</t>
    </r>
  </si>
  <si>
    <r>
      <rPr>
        <sz val="10"/>
        <color indexed="8"/>
        <rFont val="宋体"/>
        <family val="3"/>
        <charset val="134"/>
      </rPr>
      <t>非限定性净资产</t>
    </r>
  </si>
  <si>
    <r>
      <rPr>
        <sz val="10"/>
        <color indexed="8"/>
        <rFont val="宋体"/>
        <family val="3"/>
        <charset val="134"/>
      </rPr>
      <t>固定资产合计</t>
    </r>
  </si>
  <si>
    <r>
      <rPr>
        <sz val="9"/>
        <color indexed="8"/>
        <rFont val="宋体"/>
        <family val="3"/>
        <charset val="134"/>
      </rPr>
      <t>其中：</t>
    </r>
    <r>
      <rPr>
        <sz val="9"/>
        <color indexed="8"/>
        <rFont val="Arial Narrow"/>
        <family val="2"/>
      </rPr>
      <t>1</t>
    </r>
    <r>
      <rPr>
        <sz val="9"/>
        <color indexed="8"/>
        <rFont val="宋体"/>
        <family val="3"/>
        <charset val="134"/>
      </rPr>
      <t>、开办资金</t>
    </r>
  </si>
  <si>
    <r>
      <rPr>
        <sz val="10"/>
        <color indexed="8"/>
        <rFont val="宋体"/>
        <family val="3"/>
        <charset val="134"/>
      </rPr>
      <t>无形资产：</t>
    </r>
  </si>
  <si>
    <r>
      <rPr>
        <sz val="10"/>
        <color indexed="8"/>
        <rFont val="Arial Narrow"/>
        <family val="2"/>
      </rPr>
      <t xml:space="preserve">            2</t>
    </r>
    <r>
      <rPr>
        <sz val="10"/>
        <color indexed="8"/>
        <rFont val="宋体"/>
        <family val="3"/>
        <charset val="134"/>
      </rPr>
      <t>、办学积累</t>
    </r>
  </si>
  <si>
    <r>
      <rPr>
        <sz val="10"/>
        <color indexed="8"/>
        <rFont val="宋体"/>
        <family val="3"/>
        <charset val="134"/>
      </rPr>
      <t>无形资产</t>
    </r>
  </si>
  <si>
    <r>
      <rPr>
        <sz val="10"/>
        <color indexed="8"/>
        <rFont val="宋体"/>
        <family val="3"/>
        <charset val="134"/>
      </rPr>
      <t>限定性净资产</t>
    </r>
  </si>
  <si>
    <t>长期待摊费用</t>
  </si>
  <si>
    <r>
      <rPr>
        <sz val="10"/>
        <color indexed="8"/>
        <rFont val="宋体"/>
        <family val="3"/>
        <charset val="134"/>
      </rPr>
      <t>其中：发展基金</t>
    </r>
  </si>
  <si>
    <t xml:space="preserve"> </t>
  </si>
  <si>
    <r>
      <rPr>
        <sz val="10"/>
        <rFont val="宋体"/>
        <family val="3"/>
        <charset val="134"/>
      </rPr>
      <t>受托代理资产：</t>
    </r>
  </si>
  <si>
    <r>
      <rPr>
        <sz val="10"/>
        <color indexed="8"/>
        <rFont val="宋体"/>
        <family val="3"/>
        <charset val="134"/>
      </rPr>
      <t>净资产合计</t>
    </r>
  </si>
  <si>
    <r>
      <rPr>
        <sz val="10"/>
        <rFont val="宋体"/>
        <family val="3"/>
        <charset val="134"/>
      </rPr>
      <t>受托代理资产</t>
    </r>
  </si>
  <si>
    <r>
      <rPr>
        <b/>
        <sz val="10"/>
        <color indexed="8"/>
        <rFont val="宋体"/>
        <family val="3"/>
        <charset val="134"/>
      </rPr>
      <t>资产总计</t>
    </r>
  </si>
  <si>
    <r>
      <rPr>
        <b/>
        <sz val="10"/>
        <color indexed="8"/>
        <rFont val="宋体"/>
        <family val="3"/>
        <charset val="134"/>
      </rPr>
      <t>负债和净资产总计</t>
    </r>
  </si>
  <si>
    <r>
      <rPr>
        <sz val="10"/>
        <rFont val="宋体"/>
        <family val="3"/>
        <charset val="134"/>
      </rPr>
      <t>注</t>
    </r>
    <r>
      <rPr>
        <sz val="10"/>
        <rFont val="Arial Narrow"/>
        <family val="2"/>
      </rPr>
      <t>1</t>
    </r>
    <r>
      <rPr>
        <sz val="10"/>
        <rFont val="宋体"/>
        <family val="3"/>
        <charset val="134"/>
      </rPr>
      <t>：本表适用于执行《民间非营利组织会计制度》的学校。</t>
    </r>
  </si>
  <si>
    <r>
      <rPr>
        <sz val="10"/>
        <rFont val="宋体"/>
        <family val="3"/>
        <charset val="134"/>
      </rPr>
      <t>注</t>
    </r>
    <r>
      <rPr>
        <sz val="10"/>
        <rFont val="Arial Narrow"/>
        <family val="2"/>
      </rPr>
      <t>2</t>
    </r>
    <r>
      <rPr>
        <sz val="10"/>
        <rFont val="宋体"/>
        <family val="3"/>
        <charset val="134"/>
      </rPr>
      <t>：本表中固定资产原价应与《固定资产增减变动情况表》（附表四）中相关数据一致。</t>
    </r>
  </si>
  <si>
    <r>
      <rPr>
        <b/>
        <sz val="16"/>
        <rFont val="宋体"/>
        <family val="3"/>
        <charset val="134"/>
      </rPr>
      <t>业务活动表</t>
    </r>
  </si>
  <si>
    <r>
      <rPr>
        <sz val="10"/>
        <rFont val="Arial Narrow"/>
        <family val="2"/>
      </rPr>
      <t>2021</t>
    </r>
    <r>
      <rPr>
        <sz val="10"/>
        <rFont val="宋体"/>
        <family val="3"/>
        <charset val="134"/>
      </rPr>
      <t>年度</t>
    </r>
  </si>
  <si>
    <r>
      <rPr>
        <sz val="9"/>
        <rFont val="宋体"/>
        <family val="3"/>
        <charset val="134"/>
      </rPr>
      <t>单位：元</t>
    </r>
  </si>
  <si>
    <r>
      <rPr>
        <b/>
        <sz val="9"/>
        <color indexed="8"/>
        <rFont val="宋体"/>
        <family val="3"/>
        <charset val="134"/>
      </rPr>
      <t>项</t>
    </r>
    <r>
      <rPr>
        <b/>
        <sz val="9"/>
        <color indexed="8"/>
        <rFont val="Arial Narrow"/>
        <family val="2"/>
      </rPr>
      <t xml:space="preserve">  </t>
    </r>
    <r>
      <rPr>
        <b/>
        <sz val="9"/>
        <color indexed="8"/>
        <rFont val="宋体"/>
        <family val="3"/>
        <charset val="134"/>
      </rPr>
      <t>目</t>
    </r>
  </si>
  <si>
    <r>
      <rPr>
        <b/>
        <sz val="9"/>
        <color indexed="8"/>
        <rFont val="宋体"/>
        <family val="3"/>
        <charset val="134"/>
      </rPr>
      <t>行次</t>
    </r>
  </si>
  <si>
    <r>
      <rPr>
        <b/>
        <sz val="9"/>
        <rFont val="宋体"/>
        <family val="3"/>
        <charset val="134"/>
      </rPr>
      <t>上年累计数</t>
    </r>
  </si>
  <si>
    <r>
      <rPr>
        <b/>
        <sz val="9"/>
        <rFont val="宋体"/>
        <family val="3"/>
        <charset val="134"/>
      </rPr>
      <t>本年累计数</t>
    </r>
  </si>
  <si>
    <r>
      <rPr>
        <b/>
        <sz val="9"/>
        <rFont val="宋体"/>
        <family val="3"/>
        <charset val="134"/>
      </rPr>
      <t>非限定性</t>
    </r>
  </si>
  <si>
    <r>
      <rPr>
        <b/>
        <sz val="9"/>
        <rFont val="宋体"/>
        <family val="3"/>
        <charset val="134"/>
      </rPr>
      <t>限定性</t>
    </r>
  </si>
  <si>
    <r>
      <rPr>
        <b/>
        <sz val="9"/>
        <rFont val="宋体"/>
        <family val="3"/>
        <charset val="134"/>
      </rPr>
      <t>合计</t>
    </r>
  </si>
  <si>
    <r>
      <rPr>
        <sz val="10"/>
        <color indexed="8"/>
        <rFont val="宋体"/>
        <family val="3"/>
        <charset val="134"/>
      </rPr>
      <t>一、收入合计</t>
    </r>
  </si>
  <si>
    <r>
      <rPr>
        <sz val="10"/>
        <color indexed="8"/>
        <rFont val="Arial Narrow"/>
        <family val="2"/>
      </rPr>
      <t xml:space="preserve">  </t>
    </r>
    <r>
      <rPr>
        <sz val="10"/>
        <color indexed="8"/>
        <rFont val="宋体"/>
        <family val="3"/>
        <charset val="134"/>
      </rPr>
      <t>㈠捐赠收入</t>
    </r>
  </si>
  <si>
    <r>
      <rPr>
        <sz val="10"/>
        <color indexed="8"/>
        <rFont val="Arial Narrow"/>
        <family val="2"/>
      </rPr>
      <t xml:space="preserve">  </t>
    </r>
    <r>
      <rPr>
        <sz val="10"/>
        <color indexed="8"/>
        <rFont val="宋体"/>
        <family val="3"/>
        <charset val="134"/>
      </rPr>
      <t>㈡会费收入</t>
    </r>
  </si>
  <si>
    <r>
      <rPr>
        <sz val="10"/>
        <color indexed="8"/>
        <rFont val="Arial Narrow"/>
        <family val="2"/>
      </rPr>
      <t xml:space="preserve">  </t>
    </r>
    <r>
      <rPr>
        <sz val="10"/>
        <color indexed="8"/>
        <rFont val="宋体"/>
        <family val="3"/>
        <charset val="134"/>
      </rPr>
      <t>㈢提供服务收入</t>
    </r>
  </si>
  <si>
    <r>
      <rPr>
        <sz val="10"/>
        <color indexed="8"/>
        <rFont val="Arial Narrow"/>
        <family val="2"/>
      </rPr>
      <t xml:space="preserve">   1.</t>
    </r>
    <r>
      <rPr>
        <sz val="10"/>
        <color indexed="8"/>
        <rFont val="宋体"/>
        <family val="3"/>
        <charset val="134"/>
      </rPr>
      <t>学费</t>
    </r>
  </si>
  <si>
    <r>
      <rPr>
        <sz val="10"/>
        <color indexed="8"/>
        <rFont val="Arial Narrow"/>
        <family val="2"/>
      </rPr>
      <t xml:space="preserve">   2.</t>
    </r>
    <r>
      <rPr>
        <sz val="10"/>
        <color indexed="8"/>
        <rFont val="宋体"/>
        <family val="3"/>
        <charset val="134"/>
      </rPr>
      <t>住宿费</t>
    </r>
  </si>
  <si>
    <r>
      <rPr>
        <sz val="10"/>
        <color indexed="8"/>
        <rFont val="Arial Narrow"/>
        <family val="2"/>
      </rPr>
      <t xml:space="preserve">   3.</t>
    </r>
    <r>
      <rPr>
        <sz val="10"/>
        <color indexed="8"/>
        <rFont val="宋体"/>
        <family val="3"/>
        <charset val="134"/>
      </rPr>
      <t>培训费</t>
    </r>
  </si>
  <si>
    <r>
      <rPr>
        <sz val="10"/>
        <color indexed="8"/>
        <rFont val="Arial Narrow"/>
        <family val="2"/>
      </rPr>
      <t xml:space="preserve">   4.</t>
    </r>
    <r>
      <rPr>
        <sz val="10"/>
        <color indexed="8"/>
        <rFont val="宋体"/>
        <family val="3"/>
        <charset val="134"/>
      </rPr>
      <t>其他</t>
    </r>
  </si>
  <si>
    <r>
      <rPr>
        <sz val="10"/>
        <color indexed="8"/>
        <rFont val="Arial Narrow"/>
        <family val="2"/>
      </rPr>
      <t xml:space="preserve">  </t>
    </r>
    <r>
      <rPr>
        <sz val="10"/>
        <color indexed="8"/>
        <rFont val="宋体"/>
        <family val="3"/>
        <charset val="134"/>
      </rPr>
      <t>㈣政府补助收入</t>
    </r>
  </si>
  <si>
    <r>
      <rPr>
        <sz val="10"/>
        <color indexed="8"/>
        <rFont val="Arial Narrow"/>
        <family val="2"/>
      </rPr>
      <t xml:space="preserve">  </t>
    </r>
    <r>
      <rPr>
        <sz val="10"/>
        <color indexed="8"/>
        <rFont val="宋体"/>
        <family val="3"/>
        <charset val="134"/>
      </rPr>
      <t>㈤投资收益</t>
    </r>
  </si>
  <si>
    <r>
      <rPr>
        <sz val="10"/>
        <color indexed="8"/>
        <rFont val="Arial Narrow"/>
        <family val="2"/>
      </rPr>
      <t xml:space="preserve">  </t>
    </r>
    <r>
      <rPr>
        <sz val="10"/>
        <color indexed="8"/>
        <rFont val="宋体"/>
        <family val="3"/>
        <charset val="134"/>
      </rPr>
      <t>㈥其他收入</t>
    </r>
  </si>
  <si>
    <r>
      <rPr>
        <sz val="9"/>
        <color indexed="8"/>
        <rFont val="宋体"/>
        <family val="3"/>
        <charset val="134"/>
      </rPr>
      <t>二、费用合计</t>
    </r>
  </si>
  <si>
    <r>
      <rPr>
        <sz val="9"/>
        <rFont val="Arial Narrow"/>
        <family val="2"/>
      </rPr>
      <t xml:space="preserve">  </t>
    </r>
    <r>
      <rPr>
        <sz val="9"/>
        <rFont val="宋体"/>
        <family val="3"/>
        <charset val="134"/>
      </rPr>
      <t>㈠业务活动成本</t>
    </r>
  </si>
  <si>
    <r>
      <rPr>
        <sz val="9"/>
        <rFont val="Arial Narrow"/>
        <family val="2"/>
      </rPr>
      <t xml:space="preserve">   1.</t>
    </r>
    <r>
      <rPr>
        <sz val="9"/>
        <rFont val="宋体"/>
        <family val="3"/>
        <charset val="134"/>
      </rPr>
      <t>人员费用</t>
    </r>
  </si>
  <si>
    <t xml:space="preserve">  ⑴专职教师工资</t>
  </si>
  <si>
    <r>
      <rPr>
        <sz val="9"/>
        <rFont val="Arial Narrow"/>
        <family val="2"/>
      </rPr>
      <t xml:space="preserve">    </t>
    </r>
    <r>
      <rPr>
        <sz val="9"/>
        <rFont val="宋体"/>
        <family val="3"/>
        <charset val="134"/>
      </rPr>
      <t>⑵教师课酬</t>
    </r>
  </si>
  <si>
    <r>
      <rPr>
        <sz val="9"/>
        <rFont val="Arial Narrow"/>
        <family val="2"/>
      </rPr>
      <t xml:space="preserve">   2.</t>
    </r>
    <r>
      <rPr>
        <sz val="9"/>
        <rFont val="宋体"/>
        <family val="3"/>
        <charset val="134"/>
      </rPr>
      <t>教学业务活动费</t>
    </r>
    <r>
      <rPr>
        <sz val="9"/>
        <rFont val="Arial Narrow"/>
        <family val="2"/>
      </rPr>
      <t>(</t>
    </r>
    <r>
      <rPr>
        <sz val="9"/>
        <rFont val="宋体"/>
        <family val="3"/>
        <charset val="134"/>
      </rPr>
      <t>日常费用</t>
    </r>
    <r>
      <rPr>
        <sz val="9"/>
        <rFont val="Arial Narrow"/>
        <family val="2"/>
      </rPr>
      <t>)</t>
    </r>
  </si>
  <si>
    <r>
      <rPr>
        <sz val="9"/>
        <rFont val="Arial Narrow"/>
        <family val="2"/>
      </rPr>
      <t xml:space="preserve">    </t>
    </r>
    <r>
      <rPr>
        <sz val="9"/>
        <rFont val="宋体"/>
        <family val="3"/>
        <charset val="134"/>
      </rPr>
      <t>⑴实验、实习费</t>
    </r>
  </si>
  <si>
    <r>
      <rPr>
        <sz val="9"/>
        <rFont val="Arial Narrow"/>
        <family val="2"/>
      </rPr>
      <t xml:space="preserve">    </t>
    </r>
    <r>
      <rPr>
        <sz val="9"/>
        <rFont val="宋体"/>
        <family val="3"/>
        <charset val="134"/>
      </rPr>
      <t>⑵毕业设计、毕业论文费</t>
    </r>
  </si>
  <si>
    <r>
      <rPr>
        <sz val="9"/>
        <rFont val="Arial Narrow"/>
        <family val="2"/>
      </rPr>
      <t xml:space="preserve">    </t>
    </r>
    <r>
      <rPr>
        <sz val="9"/>
        <rFont val="宋体"/>
        <family val="3"/>
        <charset val="134"/>
      </rPr>
      <t>⑶讲议资料费</t>
    </r>
  </si>
  <si>
    <r>
      <rPr>
        <sz val="9"/>
        <rFont val="Arial Narrow"/>
        <family val="2"/>
      </rPr>
      <t xml:space="preserve">    </t>
    </r>
    <r>
      <rPr>
        <sz val="9"/>
        <rFont val="宋体"/>
        <family val="3"/>
        <charset val="134"/>
      </rPr>
      <t>⑷教学差旅费</t>
    </r>
  </si>
  <si>
    <r>
      <rPr>
        <sz val="9"/>
        <rFont val="Arial Narrow"/>
        <family val="2"/>
      </rPr>
      <t xml:space="preserve">    </t>
    </r>
    <r>
      <rPr>
        <sz val="9"/>
        <rFont val="宋体"/>
        <family val="3"/>
        <charset val="134"/>
      </rPr>
      <t>⑸体育维持费</t>
    </r>
  </si>
  <si>
    <r>
      <rPr>
        <sz val="9"/>
        <rFont val="Arial Narrow"/>
        <family val="2"/>
      </rPr>
      <t xml:space="preserve">    </t>
    </r>
    <r>
      <rPr>
        <sz val="9"/>
        <rFont val="宋体"/>
        <family val="3"/>
        <charset val="134"/>
      </rPr>
      <t>⑹教学仪器设备维修费</t>
    </r>
  </si>
  <si>
    <r>
      <rPr>
        <sz val="9"/>
        <rFont val="Arial Narrow"/>
        <family val="2"/>
      </rPr>
      <t xml:space="preserve">    </t>
    </r>
    <r>
      <rPr>
        <sz val="9"/>
        <rFont val="宋体"/>
        <family val="3"/>
        <charset val="134"/>
      </rPr>
      <t>⑺教学研究费</t>
    </r>
  </si>
  <si>
    <r>
      <rPr>
        <sz val="9"/>
        <rFont val="Arial Narrow"/>
        <family val="2"/>
      </rPr>
      <t xml:space="preserve">    (8)</t>
    </r>
    <r>
      <rPr>
        <sz val="9"/>
        <rFont val="宋体"/>
        <family val="3"/>
        <charset val="134"/>
      </rPr>
      <t>教师培训费</t>
    </r>
    <r>
      <rPr>
        <sz val="9"/>
        <rFont val="Arial Narrow"/>
        <family val="2"/>
      </rPr>
      <t xml:space="preserve"> </t>
    </r>
  </si>
  <si>
    <r>
      <rPr>
        <sz val="9"/>
        <rFont val="Arial Narrow"/>
        <family val="2"/>
      </rPr>
      <t xml:space="preserve">   3.</t>
    </r>
    <r>
      <rPr>
        <sz val="9"/>
        <rFont val="宋体"/>
        <family val="3"/>
        <charset val="134"/>
      </rPr>
      <t>固定资产折旧</t>
    </r>
  </si>
  <si>
    <r>
      <rPr>
        <sz val="9"/>
        <rFont val="Arial Narrow"/>
        <family val="2"/>
      </rPr>
      <t xml:space="preserve">   4.</t>
    </r>
    <r>
      <rPr>
        <sz val="9"/>
        <rFont val="宋体"/>
        <family val="3"/>
        <charset val="134"/>
      </rPr>
      <t>税费</t>
    </r>
  </si>
  <si>
    <r>
      <rPr>
        <sz val="9"/>
        <rFont val="Arial Narrow"/>
        <family val="2"/>
      </rPr>
      <t xml:space="preserve">   5.</t>
    </r>
    <r>
      <rPr>
        <sz val="9"/>
        <rFont val="宋体"/>
        <family val="3"/>
        <charset val="134"/>
      </rPr>
      <t>其他业务活动费</t>
    </r>
  </si>
  <si>
    <r>
      <rPr>
        <sz val="9"/>
        <color indexed="8"/>
        <rFont val="Arial Narrow"/>
        <family val="2"/>
      </rPr>
      <t xml:space="preserve">  </t>
    </r>
    <r>
      <rPr>
        <sz val="9"/>
        <color indexed="8"/>
        <rFont val="宋体"/>
        <family val="3"/>
        <charset val="134"/>
      </rPr>
      <t>㈡管理费用</t>
    </r>
  </si>
  <si>
    <r>
      <rPr>
        <sz val="9"/>
        <color indexed="8"/>
        <rFont val="宋体"/>
        <family val="3"/>
        <charset val="134"/>
      </rPr>
      <t>其中：管理人员工资</t>
    </r>
  </si>
  <si>
    <r>
      <rPr>
        <sz val="9"/>
        <color indexed="8"/>
        <rFont val="Arial Narrow"/>
        <family val="2"/>
      </rPr>
      <t xml:space="preserve">  </t>
    </r>
    <r>
      <rPr>
        <sz val="9"/>
        <color indexed="8"/>
        <rFont val="宋体"/>
        <family val="3"/>
        <charset val="134"/>
      </rPr>
      <t>㈢筹资费用</t>
    </r>
  </si>
  <si>
    <r>
      <rPr>
        <sz val="9"/>
        <color indexed="8"/>
        <rFont val="Arial Narrow"/>
        <family val="2"/>
      </rPr>
      <t xml:space="preserve">  </t>
    </r>
    <r>
      <rPr>
        <sz val="9"/>
        <color indexed="8"/>
        <rFont val="宋体"/>
        <family val="3"/>
        <charset val="134"/>
      </rPr>
      <t>㈣其他费用</t>
    </r>
  </si>
  <si>
    <r>
      <rPr>
        <sz val="9"/>
        <color indexed="8"/>
        <rFont val="宋体"/>
        <family val="3"/>
        <charset val="134"/>
      </rPr>
      <t>三、限定性净资产转为非限定性净资产</t>
    </r>
  </si>
  <si>
    <r>
      <rPr>
        <sz val="9"/>
        <color indexed="8"/>
        <rFont val="宋体"/>
        <family val="3"/>
        <charset val="134"/>
      </rPr>
      <t>四、净资产变动额</t>
    </r>
  </si>
  <si>
    <r>
      <rPr>
        <sz val="9"/>
        <rFont val="宋体"/>
        <family val="3"/>
        <charset val="134"/>
      </rPr>
      <t>注</t>
    </r>
    <r>
      <rPr>
        <sz val="9"/>
        <rFont val="Arial Narrow"/>
        <family val="2"/>
      </rPr>
      <t>1</t>
    </r>
    <r>
      <rPr>
        <sz val="9"/>
        <rFont val="宋体"/>
        <family val="3"/>
        <charset val="134"/>
      </rPr>
      <t>：本表适用于执行《民间非营利组织会计制度》的学校。</t>
    </r>
  </si>
  <si>
    <r>
      <rPr>
        <sz val="9"/>
        <rFont val="宋体"/>
        <family val="3"/>
        <charset val="134"/>
      </rPr>
      <t>注</t>
    </r>
    <r>
      <rPr>
        <sz val="9"/>
        <rFont val="Arial Narrow"/>
        <family val="2"/>
      </rPr>
      <t>2</t>
    </r>
    <r>
      <rPr>
        <sz val="9"/>
        <rFont val="宋体"/>
        <family val="3"/>
        <charset val="134"/>
      </rPr>
      <t>：教学业务活动费（第</t>
    </r>
    <r>
      <rPr>
        <sz val="9"/>
        <rFont val="Arial Narrow"/>
        <family val="2"/>
      </rPr>
      <t>14</t>
    </r>
    <r>
      <rPr>
        <sz val="9"/>
        <rFont val="宋体"/>
        <family val="3"/>
        <charset val="134"/>
      </rPr>
      <t>行）不包括教职工工资、课酬、房屋租金、招生费、广告费。</t>
    </r>
  </si>
  <si>
    <r>
      <rPr>
        <b/>
        <sz val="16"/>
        <rFont val="宋体"/>
        <family val="3"/>
        <charset val="134"/>
      </rPr>
      <t>现</t>
    </r>
    <r>
      <rPr>
        <b/>
        <sz val="16"/>
        <rFont val="Arial Narrow"/>
        <family val="2"/>
      </rPr>
      <t xml:space="preserve"> </t>
    </r>
    <r>
      <rPr>
        <b/>
        <sz val="16"/>
        <rFont val="宋体"/>
        <family val="3"/>
        <charset val="134"/>
      </rPr>
      <t>金</t>
    </r>
    <r>
      <rPr>
        <b/>
        <sz val="16"/>
        <rFont val="Arial Narrow"/>
        <family val="2"/>
      </rPr>
      <t xml:space="preserve"> </t>
    </r>
    <r>
      <rPr>
        <b/>
        <sz val="16"/>
        <rFont val="宋体"/>
        <family val="3"/>
        <charset val="134"/>
      </rPr>
      <t>流</t>
    </r>
    <r>
      <rPr>
        <b/>
        <sz val="16"/>
        <rFont val="Arial Narrow"/>
        <family val="2"/>
      </rPr>
      <t xml:space="preserve"> </t>
    </r>
    <r>
      <rPr>
        <b/>
        <sz val="16"/>
        <rFont val="宋体"/>
        <family val="3"/>
        <charset val="134"/>
      </rPr>
      <t>量</t>
    </r>
    <r>
      <rPr>
        <b/>
        <sz val="16"/>
        <rFont val="Arial Narrow"/>
        <family val="2"/>
      </rPr>
      <t xml:space="preserve"> </t>
    </r>
    <r>
      <rPr>
        <b/>
        <sz val="16"/>
        <rFont val="宋体"/>
        <family val="3"/>
        <charset val="134"/>
      </rPr>
      <t>表</t>
    </r>
  </si>
  <si>
    <r>
      <rPr>
        <sz val="10"/>
        <rFont val="Arial Narrow"/>
        <family val="2"/>
      </rPr>
      <t xml:space="preserve"> 2021</t>
    </r>
    <r>
      <rPr>
        <sz val="10"/>
        <rFont val="宋体"/>
        <family val="3"/>
        <charset val="134"/>
      </rPr>
      <t>年度</t>
    </r>
  </si>
  <si>
    <t>单位：元</t>
  </si>
  <si>
    <r>
      <rPr>
        <b/>
        <sz val="10"/>
        <rFont val="宋体"/>
        <family val="3"/>
        <charset val="134"/>
      </rPr>
      <t>项目</t>
    </r>
  </si>
  <si>
    <r>
      <rPr>
        <b/>
        <sz val="10"/>
        <rFont val="宋体"/>
        <family val="3"/>
        <charset val="134"/>
      </rPr>
      <t>行次</t>
    </r>
  </si>
  <si>
    <r>
      <rPr>
        <b/>
        <sz val="10"/>
        <rFont val="宋体"/>
        <family val="3"/>
        <charset val="134"/>
      </rPr>
      <t>金额</t>
    </r>
  </si>
  <si>
    <r>
      <rPr>
        <sz val="10"/>
        <rFont val="宋体"/>
        <family val="3"/>
        <charset val="134"/>
      </rPr>
      <t>一、业务活动产生的现金流量：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</si>
  <si>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接受捐赠收到的现金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</si>
  <si>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收取会费收到的现金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</si>
  <si>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提供服务收到的现金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</si>
  <si>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销售商品收到的现金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</si>
  <si>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政府补助收到的现金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</si>
  <si>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收到的其他与业务活动有关的现金</t>
    </r>
  </si>
  <si>
    <r>
      <rPr>
        <b/>
        <sz val="10"/>
        <rFont val="Arial Narrow"/>
        <family val="2"/>
      </rPr>
      <t xml:space="preserve">    </t>
    </r>
    <r>
      <rPr>
        <b/>
        <sz val="10"/>
        <rFont val="宋体"/>
        <family val="3"/>
        <charset val="134"/>
      </rPr>
      <t>现金流入小计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</si>
  <si>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提供捐赠或者资助支付的现金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</si>
  <si>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支付给员工以及为员工支付的现金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</si>
  <si>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购买商品、接受服务支付的现金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</si>
  <si>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支付的税金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</si>
  <si>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支付其他与业务活动有关的现金</t>
    </r>
  </si>
  <si>
    <r>
      <rPr>
        <b/>
        <sz val="10"/>
        <rFont val="Arial Narrow"/>
        <family val="2"/>
      </rPr>
      <t xml:space="preserve">    </t>
    </r>
    <r>
      <rPr>
        <b/>
        <sz val="10"/>
        <rFont val="宋体"/>
        <family val="3"/>
        <charset val="134"/>
      </rPr>
      <t>现金流出小计</t>
    </r>
  </si>
  <si>
    <t>业务活动产生的现金流量净量</t>
  </si>
  <si>
    <r>
      <rPr>
        <sz val="10"/>
        <rFont val="宋体"/>
        <family val="3"/>
        <charset val="134"/>
      </rPr>
      <t>二、投资活动产生的现金流量：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</si>
  <si>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收回投资所收到的现金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</si>
  <si>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取得投资收益所收到的现金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</si>
  <si>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处置固定资产和无形资产所收回的现金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</si>
  <si>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收到的其他与投资活动有关的现金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</si>
  <si>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购建固定资产和无形资产所支付的现金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</si>
  <si>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对外投资所支付的现金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</si>
  <si>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支付的其他与投资活动有关的现金</t>
    </r>
  </si>
  <si>
    <t>投资活动产生的现金流量净额</t>
  </si>
  <si>
    <r>
      <rPr>
        <sz val="10"/>
        <rFont val="宋体"/>
        <family val="3"/>
        <charset val="134"/>
      </rPr>
      <t>三、筹资活动产生的现金流量：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</si>
  <si>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借款所收到的现金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</si>
  <si>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收到的其他与筹资活动有关的现金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</si>
  <si>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偿还借款所支付的现金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</si>
  <si>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偿付利息所支付的现金</t>
    </r>
  </si>
  <si>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支付的其他与筹资活动有关的现金</t>
    </r>
  </si>
  <si>
    <t>筹资活动产生的现金流量净额</t>
  </si>
  <si>
    <r>
      <rPr>
        <b/>
        <sz val="10"/>
        <rFont val="宋体"/>
        <family val="3"/>
        <charset val="134"/>
      </rPr>
      <t>四、汇率变动对现金的影响额</t>
    </r>
  </si>
  <si>
    <r>
      <rPr>
        <b/>
        <sz val="10"/>
        <rFont val="宋体"/>
        <family val="3"/>
        <charset val="134"/>
      </rPr>
      <t>五、现金及现金等价物净增加额</t>
    </r>
  </si>
  <si>
    <r>
      <rPr>
        <sz val="9"/>
        <color theme="1"/>
        <rFont val="宋体"/>
        <family val="3"/>
        <charset val="134"/>
      </rPr>
      <t>注</t>
    </r>
    <r>
      <rPr>
        <sz val="9"/>
        <color theme="1"/>
        <rFont val="Arial Narrow"/>
        <family val="2"/>
      </rPr>
      <t>1</t>
    </r>
    <r>
      <rPr>
        <sz val="9"/>
        <color theme="1"/>
        <rFont val="宋体"/>
        <family val="3"/>
        <charset val="134"/>
      </rPr>
      <t>：此表只适用于执行民间非营利组织会计制度的单位填写</t>
    </r>
  </si>
  <si>
    <r>
      <rPr>
        <sz val="9"/>
        <color theme="1"/>
        <rFont val="宋体"/>
        <family val="3"/>
        <charset val="134"/>
      </rPr>
      <t>注</t>
    </r>
    <r>
      <rPr>
        <sz val="9"/>
        <color theme="1"/>
        <rFont val="Arial Narrow"/>
        <family val="2"/>
      </rPr>
      <t>2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Arial Narrow"/>
        <family val="2"/>
      </rPr>
      <t>“</t>
    </r>
    <r>
      <rPr>
        <sz val="9"/>
        <color theme="1"/>
        <rFont val="宋体"/>
        <family val="3"/>
        <charset val="134"/>
      </rPr>
      <t>现金及现金等价物净增加额</t>
    </r>
    <r>
      <rPr>
        <sz val="9"/>
        <color theme="1"/>
        <rFont val="Arial Narrow"/>
        <family val="2"/>
      </rPr>
      <t>”=</t>
    </r>
    <r>
      <rPr>
        <sz val="9"/>
        <color theme="1"/>
        <rFont val="宋体"/>
        <family val="3"/>
        <charset val="134"/>
      </rPr>
      <t>资产负债表中</t>
    </r>
    <r>
      <rPr>
        <sz val="9"/>
        <color theme="1"/>
        <rFont val="Arial Narrow"/>
        <family val="2"/>
      </rPr>
      <t>“</t>
    </r>
    <r>
      <rPr>
        <sz val="9"/>
        <color theme="1"/>
        <rFont val="宋体"/>
        <family val="3"/>
        <charset val="134"/>
      </rPr>
      <t>货币资金年末数</t>
    </r>
    <r>
      <rPr>
        <sz val="9"/>
        <color theme="1"/>
        <rFont val="Arial Narrow"/>
        <family val="2"/>
      </rPr>
      <t>-</t>
    </r>
    <r>
      <rPr>
        <sz val="9"/>
        <color theme="1"/>
        <rFont val="宋体"/>
        <family val="3"/>
        <charset val="134"/>
      </rPr>
      <t>货币资金年初数</t>
    </r>
    <r>
      <rPr>
        <sz val="9"/>
        <color theme="1"/>
        <rFont val="Arial Narrow"/>
        <family val="2"/>
      </rPr>
      <t>”</t>
    </r>
  </si>
  <si>
    <t>固定资产增减变动情况表</t>
  </si>
  <si>
    <r>
      <rPr>
        <sz val="10"/>
        <rFont val="Arial Narrow"/>
        <family val="2"/>
      </rPr>
      <t>2018</t>
    </r>
    <r>
      <rPr>
        <sz val="10"/>
        <rFont val="宋体"/>
        <family val="3"/>
        <charset val="134"/>
      </rPr>
      <t>年</t>
    </r>
    <r>
      <rPr>
        <sz val="10"/>
        <rFont val="Arial Narrow"/>
        <family val="2"/>
      </rPr>
      <t>12</t>
    </r>
    <r>
      <rPr>
        <sz val="10"/>
        <rFont val="宋体"/>
        <family val="3"/>
        <charset val="134"/>
      </rPr>
      <t>月</t>
    </r>
    <r>
      <rPr>
        <sz val="10"/>
        <rFont val="Arial Narrow"/>
        <family val="2"/>
      </rPr>
      <t>31</t>
    </r>
    <r>
      <rPr>
        <sz val="10"/>
        <rFont val="宋体"/>
        <family val="3"/>
        <charset val="134"/>
      </rPr>
      <t>日</t>
    </r>
  </si>
  <si>
    <r>
      <rPr>
        <b/>
        <sz val="9"/>
        <rFont val="宋体"/>
        <family val="3"/>
        <charset val="134"/>
      </rPr>
      <t>项目名称</t>
    </r>
  </si>
  <si>
    <r>
      <rPr>
        <b/>
        <sz val="9"/>
        <rFont val="宋体"/>
        <family val="3"/>
        <charset val="134"/>
      </rPr>
      <t>年初数</t>
    </r>
  </si>
  <si>
    <r>
      <rPr>
        <b/>
        <sz val="9"/>
        <rFont val="宋体"/>
        <family val="3"/>
        <charset val="134"/>
      </rPr>
      <t>年末数</t>
    </r>
  </si>
  <si>
    <r>
      <rPr>
        <b/>
        <sz val="9"/>
        <rFont val="宋体"/>
        <family val="3"/>
        <charset val="134"/>
      </rPr>
      <t>增减数</t>
    </r>
  </si>
  <si>
    <r>
      <rPr>
        <b/>
        <sz val="9"/>
        <rFont val="宋体"/>
        <family val="3"/>
        <charset val="134"/>
      </rPr>
      <t>本年度增减变动金额</t>
    </r>
  </si>
  <si>
    <r>
      <rPr>
        <b/>
        <sz val="9"/>
        <rFont val="宋体"/>
        <family val="3"/>
        <charset val="134"/>
      </rPr>
      <t>用自有资金购建</t>
    </r>
  </si>
  <si>
    <r>
      <rPr>
        <b/>
        <sz val="9"/>
        <rFont val="宋体"/>
        <family val="3"/>
        <charset val="134"/>
      </rPr>
      <t>用专项资金购建</t>
    </r>
  </si>
  <si>
    <r>
      <rPr>
        <b/>
        <sz val="9"/>
        <rFont val="宋体"/>
        <family val="3"/>
        <charset val="134"/>
      </rPr>
      <t>其他</t>
    </r>
  </si>
  <si>
    <r>
      <rPr>
        <b/>
        <sz val="9"/>
        <rFont val="宋体"/>
        <family val="3"/>
        <charset val="134"/>
      </rPr>
      <t>固定资产报损或出卖等</t>
    </r>
  </si>
  <si>
    <r>
      <rPr>
        <sz val="9"/>
        <rFont val="宋体"/>
        <family val="3"/>
        <charset val="134"/>
      </rPr>
      <t>列次</t>
    </r>
  </si>
  <si>
    <r>
      <rPr>
        <sz val="9"/>
        <rFont val="宋体"/>
        <family val="3"/>
        <charset val="134"/>
      </rPr>
      <t>一、房屋和建筑</t>
    </r>
  </si>
  <si>
    <r>
      <rPr>
        <sz val="9"/>
        <rFont val="宋体"/>
        <family val="3"/>
        <charset val="134"/>
      </rPr>
      <t>面积（㎡）</t>
    </r>
  </si>
  <si>
    <r>
      <rPr>
        <sz val="9"/>
        <rFont val="宋体"/>
        <family val="3"/>
        <charset val="134"/>
      </rPr>
      <t>金额（元）</t>
    </r>
  </si>
  <si>
    <r>
      <rPr>
        <sz val="9"/>
        <rFont val="Arial Narrow"/>
        <family val="2"/>
      </rPr>
      <t xml:space="preserve">  </t>
    </r>
    <r>
      <rPr>
        <sz val="9"/>
        <rFont val="宋体"/>
        <family val="3"/>
        <charset val="134"/>
      </rPr>
      <t>其中：</t>
    </r>
    <r>
      <rPr>
        <sz val="9"/>
        <rFont val="Arial Narrow"/>
        <family val="2"/>
      </rPr>
      <t>1.</t>
    </r>
    <r>
      <rPr>
        <sz val="9"/>
        <rFont val="宋体"/>
        <family val="3"/>
        <charset val="134"/>
      </rPr>
      <t>自有房屋</t>
    </r>
  </si>
  <si>
    <r>
      <rPr>
        <sz val="9"/>
        <rFont val="Arial Narrow"/>
        <family val="2"/>
      </rPr>
      <t xml:space="preserve">      2.</t>
    </r>
    <r>
      <rPr>
        <sz val="9"/>
        <rFont val="宋体"/>
        <family val="3"/>
        <charset val="134"/>
      </rPr>
      <t>租赁房屋</t>
    </r>
  </si>
  <si>
    <r>
      <rPr>
        <sz val="9"/>
        <rFont val="Arial Narrow"/>
        <family val="2"/>
      </rPr>
      <t xml:space="preserve">      3.</t>
    </r>
    <r>
      <rPr>
        <sz val="9"/>
        <rFont val="宋体"/>
        <family val="3"/>
        <charset val="134"/>
      </rPr>
      <t>教学行政用房</t>
    </r>
  </si>
  <si>
    <r>
      <rPr>
        <sz val="9"/>
        <rFont val="宋体"/>
        <family val="3"/>
        <charset val="134"/>
      </rPr>
      <t>二、一般设备</t>
    </r>
  </si>
  <si>
    <r>
      <rPr>
        <sz val="9"/>
        <rFont val="宋体"/>
        <family val="3"/>
        <charset val="134"/>
      </rPr>
      <t>数量（台）</t>
    </r>
  </si>
  <si>
    <r>
      <rPr>
        <sz val="9"/>
        <rFont val="宋体"/>
        <family val="3"/>
        <charset val="134"/>
      </rPr>
      <t>三、专用设备</t>
    </r>
  </si>
  <si>
    <r>
      <rPr>
        <sz val="9"/>
        <rFont val="Arial Narrow"/>
        <family val="2"/>
      </rPr>
      <t xml:space="preserve"> </t>
    </r>
    <r>
      <rPr>
        <sz val="9"/>
        <rFont val="宋体"/>
        <family val="3"/>
        <charset val="134"/>
      </rPr>
      <t>其中：教学仪器</t>
    </r>
  </si>
  <si>
    <r>
      <rPr>
        <sz val="9"/>
        <rFont val="宋体"/>
        <family val="3"/>
        <charset val="134"/>
      </rPr>
      <t>四、交通工具</t>
    </r>
  </si>
  <si>
    <r>
      <rPr>
        <sz val="9"/>
        <rFont val="宋体"/>
        <family val="3"/>
        <charset val="134"/>
      </rPr>
      <t>数量（辆）</t>
    </r>
  </si>
  <si>
    <r>
      <rPr>
        <sz val="9"/>
        <rFont val="宋体"/>
        <family val="3"/>
        <charset val="134"/>
      </rPr>
      <t>五、文物文化资产</t>
    </r>
  </si>
  <si>
    <r>
      <rPr>
        <sz val="9"/>
        <rFont val="宋体"/>
        <family val="3"/>
        <charset val="134"/>
      </rPr>
      <t>数量（册）</t>
    </r>
  </si>
  <si>
    <r>
      <rPr>
        <sz val="9"/>
        <rFont val="Arial Narrow"/>
        <family val="2"/>
      </rPr>
      <t xml:space="preserve">   </t>
    </r>
    <r>
      <rPr>
        <sz val="9"/>
        <rFont val="宋体"/>
        <family val="3"/>
        <charset val="134"/>
      </rPr>
      <t>其中：图书资料</t>
    </r>
  </si>
  <si>
    <r>
      <rPr>
        <sz val="9"/>
        <rFont val="宋体"/>
        <family val="3"/>
        <charset val="134"/>
      </rPr>
      <t>六、其他</t>
    </r>
  </si>
  <si>
    <r>
      <rPr>
        <b/>
        <sz val="9"/>
        <rFont val="宋体"/>
        <family val="3"/>
        <charset val="134"/>
      </rPr>
      <t>总计</t>
    </r>
  </si>
  <si>
    <r>
      <rPr>
        <sz val="9"/>
        <rFont val="宋体"/>
        <family val="3"/>
        <charset val="134"/>
      </rPr>
      <t>注：</t>
    </r>
    <r>
      <rPr>
        <sz val="9"/>
        <rFont val="Arial Narrow"/>
        <family val="2"/>
      </rPr>
      <t>3</t>
    </r>
    <r>
      <rPr>
        <sz val="9"/>
        <rFont val="宋体"/>
        <family val="3"/>
        <charset val="134"/>
      </rPr>
      <t>列</t>
    </r>
    <r>
      <rPr>
        <sz val="9"/>
        <rFont val="Arial Narrow"/>
        <family val="2"/>
      </rPr>
      <t>=2-1</t>
    </r>
    <r>
      <rPr>
        <sz val="9"/>
        <rFont val="宋体"/>
        <family val="3"/>
        <charset val="134"/>
      </rPr>
      <t>列；</t>
    </r>
    <r>
      <rPr>
        <sz val="9"/>
        <rFont val="Arial Narrow"/>
        <family val="2"/>
      </rPr>
      <t>3</t>
    </r>
    <r>
      <rPr>
        <sz val="9"/>
        <rFont val="宋体"/>
        <family val="3"/>
        <charset val="134"/>
      </rPr>
      <t>列</t>
    </r>
    <r>
      <rPr>
        <sz val="9"/>
        <rFont val="Arial Narrow"/>
        <family val="2"/>
      </rPr>
      <t>=4+5+6-7</t>
    </r>
    <r>
      <rPr>
        <sz val="9"/>
        <rFont val="宋体"/>
        <family val="3"/>
        <charset val="134"/>
      </rPr>
      <t>列</t>
    </r>
    <r>
      <rPr>
        <sz val="9"/>
        <rFont val="Arial Narrow"/>
        <family val="2"/>
      </rPr>
      <t>.</t>
    </r>
  </si>
  <si>
    <t>政府资助项目经费使用情况表</t>
  </si>
  <si>
    <t xml:space="preserve">单位名称:北京北大资源研修学院                                                                   </t>
  </si>
  <si>
    <t>项目名称</t>
  </si>
  <si>
    <t>以前年度
项目
结转数</t>
  </si>
  <si>
    <r>
      <rPr>
        <sz val="10"/>
        <rFont val="Arial Narrow"/>
        <family val="2"/>
      </rPr>
      <t>2018</t>
    </r>
    <r>
      <rPr>
        <sz val="10"/>
        <rFont val="宋体"/>
        <family val="3"/>
        <charset val="134"/>
      </rPr>
      <t>年项目批复</t>
    </r>
  </si>
  <si>
    <t>项目经费执行</t>
  </si>
  <si>
    <t>结余</t>
  </si>
  <si>
    <t>项目未完成是否有情况说明</t>
  </si>
  <si>
    <t>已完成的项目是否有经费执行情况和资金使用效益的报告</t>
  </si>
  <si>
    <t>财政拨款</t>
  </si>
  <si>
    <t>单位
配套</t>
  </si>
  <si>
    <t>以前年度项目       本年执行数</t>
  </si>
  <si>
    <t>2018年             项目执行数</t>
  </si>
  <si>
    <t>小计</t>
  </si>
  <si>
    <t>以前年               项目结余数</t>
  </si>
  <si>
    <t>2018年                项目结余数</t>
  </si>
  <si>
    <r>
      <rPr>
        <sz val="10"/>
        <rFont val="宋体"/>
        <family val="3"/>
        <charset val="134"/>
      </rPr>
      <t>栏</t>
    </r>
  </si>
  <si>
    <t>6=4+5</t>
  </si>
  <si>
    <t>7=1-4</t>
  </si>
  <si>
    <t>8=2-5</t>
  </si>
  <si>
    <t>9=7+8</t>
  </si>
  <si>
    <t>项目经费合计</t>
  </si>
  <si>
    <t>一、发展促进项目</t>
  </si>
  <si>
    <t>（一）扶持引导项目</t>
  </si>
  <si>
    <r>
      <rPr>
        <sz val="10"/>
        <rFont val="Arial Narrow"/>
        <family val="2"/>
      </rPr>
      <t xml:space="preserve">  1.</t>
    </r>
    <r>
      <rPr>
        <sz val="10"/>
        <rFont val="宋体"/>
        <family val="3"/>
        <charset val="134"/>
      </rPr>
      <t>文物鉴定与保护实训基地建设项目</t>
    </r>
  </si>
  <si>
    <r>
      <rPr>
        <sz val="10"/>
        <rFont val="宋体"/>
        <family val="3"/>
        <charset val="134"/>
      </rPr>
      <t>有</t>
    </r>
  </si>
  <si>
    <r>
      <rPr>
        <sz val="10"/>
        <rFont val="Arial Narrow"/>
        <family val="2"/>
      </rPr>
      <t xml:space="preserve">  2.</t>
    </r>
    <r>
      <rPr>
        <sz val="10"/>
        <rFont val="宋体"/>
        <family val="3"/>
        <charset val="134"/>
      </rPr>
      <t>校园技防系统优化改造工程项目</t>
    </r>
  </si>
  <si>
    <t>（二)学生资助项目</t>
  </si>
  <si>
    <t xml:space="preserve">  1.</t>
  </si>
  <si>
    <t xml:space="preserve">  2.</t>
  </si>
  <si>
    <r>
      <rPr>
        <sz val="10"/>
        <rFont val="宋体"/>
        <family val="3"/>
        <charset val="134"/>
      </rPr>
      <t xml:space="preserve"> (</t>
    </r>
    <r>
      <rPr>
        <sz val="10"/>
        <rFont val="宋体"/>
        <family val="3"/>
        <charset val="134"/>
      </rPr>
      <t>三）购买服务项目</t>
    </r>
  </si>
  <si>
    <r>
      <rPr>
        <sz val="10"/>
        <rFont val="宋体"/>
        <family val="3"/>
        <charset val="134"/>
      </rPr>
      <t>二、其他项目</t>
    </r>
  </si>
  <si>
    <r>
      <rPr>
        <sz val="10"/>
        <rFont val="宋体"/>
        <family val="3"/>
        <charset val="134"/>
      </rPr>
      <t>（一）党建工作项目</t>
    </r>
  </si>
  <si>
    <r>
      <rPr>
        <sz val="10"/>
        <rFont val="Arial Narrow"/>
        <family val="2"/>
      </rPr>
      <t xml:space="preserve"> </t>
    </r>
    <r>
      <rPr>
        <sz val="10"/>
        <rFont val="宋体"/>
        <family val="3"/>
        <charset val="134"/>
      </rPr>
      <t>（二）</t>
    </r>
    <r>
      <rPr>
        <sz val="10"/>
        <rFont val="Arial Narrow"/>
        <family val="2"/>
      </rPr>
      <t>2018</t>
    </r>
    <r>
      <rPr>
        <sz val="10"/>
        <rFont val="宋体"/>
        <family val="3"/>
        <charset val="134"/>
      </rPr>
      <t>年党建程子豪书记补贴</t>
    </r>
  </si>
  <si>
    <t>项目经费预算执行情况综合评价：</t>
  </si>
  <si>
    <t>注：1、发展促进项目中扶持引导项目包括教育教学改革项目、人才队伍建设项目、校园安全保障项目及辅导员津贴等；学生资助项目包括奖、助、贷及伙食补贴等。</t>
  </si>
  <si>
    <t xml:space="preserve">    2、其他项目主要是指，政府其他部门资助的项目经费。</t>
  </si>
  <si>
    <t xml:space="preserve">    3、1,2,3栏，根据财政批复（或其他部门通知）项目分类逐一填写。</t>
  </si>
  <si>
    <t xml:space="preserve">    4、10栏和11栏填有或无。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</si>
</sst>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0.00000000"/>
    <numFmt numFmtId="177" formatCode="0.0000000"/>
    <numFmt numFmtId="178" formatCode="0.000000"/>
    <numFmt numFmtId="179" formatCode="_ \¥* #,##0.00_ ;_ \¥* \-#,##0.00_ ;_ \¥* &quot;-&quot;??_ ;_ @_ "/>
    <numFmt numFmtId="180" formatCode="&quot;$&quot;#,##0;\-&quot;$&quot;#,##0"/>
    <numFmt numFmtId="181" formatCode="0.00_ "/>
  </numFmts>
  <fonts count="49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Arial Narrow"/>
      <family val="2"/>
    </font>
    <font>
      <sz val="10"/>
      <name val="宋体"/>
      <family val="3"/>
      <charset val="134"/>
    </font>
    <font>
      <sz val="10"/>
      <name val="Arial Narrow"/>
      <family val="2"/>
    </font>
    <font>
      <b/>
      <sz val="10"/>
      <name val="Arial Narrow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10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6"/>
      <name val="Arial Narrow"/>
      <family val="2"/>
    </font>
    <font>
      <b/>
      <sz val="10"/>
      <name val="宋体"/>
      <family val="3"/>
      <charset val="134"/>
    </font>
    <font>
      <b/>
      <sz val="11"/>
      <color theme="1"/>
      <name val="Arial Narrow"/>
      <family val="2"/>
    </font>
    <font>
      <sz val="9"/>
      <color indexed="8"/>
      <name val="宋体"/>
      <family val="3"/>
      <charset val="134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indexed="8"/>
      <name val="宋体"/>
      <family val="3"/>
      <charset val="134"/>
    </font>
    <font>
      <sz val="12"/>
      <name val="Arial Narrow"/>
      <family val="2"/>
    </font>
    <font>
      <sz val="10"/>
      <name val="MS Sans Serif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u/>
      <sz val="10"/>
      <color theme="10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MS Sans Serif"/>
      <family val="2"/>
    </font>
    <font>
      <sz val="11"/>
      <name val="蹈框"/>
      <charset val="134"/>
    </font>
    <font>
      <sz val="11"/>
      <color theme="1"/>
      <name val="Tahoma"/>
      <family val="2"/>
    </font>
    <font>
      <u/>
      <sz val="12"/>
      <color indexed="12"/>
      <name val="宋体"/>
      <family val="3"/>
      <charset val="134"/>
    </font>
    <font>
      <u/>
      <sz val="12"/>
      <color indexed="12"/>
      <name val="楷体_GB2312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65">
    <xf numFmtId="0" fontId="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/>
    <xf numFmtId="9" fontId="3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6" fillId="0" borderId="0"/>
    <xf numFmtId="0" fontId="30" fillId="0" borderId="0">
      <alignment vertical="center"/>
    </xf>
    <xf numFmtId="9" fontId="29" fillId="0" borderId="0" applyFont="0" applyFill="0" applyBorder="0" applyAlignment="0" applyProtection="0"/>
    <xf numFmtId="0" fontId="31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0" borderId="0"/>
    <xf numFmtId="41" fontId="30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41" fontId="30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/>
    <xf numFmtId="0" fontId="38" fillId="0" borderId="0"/>
    <xf numFmtId="43" fontId="3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/>
    <xf numFmtId="179" fontId="29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6" fillId="0" borderId="0"/>
    <xf numFmtId="0" fontId="6" fillId="0" borderId="0"/>
    <xf numFmtId="0" fontId="29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2" fillId="0" borderId="0">
      <alignment vertical="center"/>
    </xf>
    <xf numFmtId="0" fontId="32" fillId="0" borderId="0">
      <alignment vertical="center"/>
    </xf>
    <xf numFmtId="0" fontId="41" fillId="0" borderId="0"/>
    <xf numFmtId="0" fontId="34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2" fillId="0" borderId="0"/>
    <xf numFmtId="0" fontId="29" fillId="0" borderId="0"/>
    <xf numFmtId="41" fontId="30" fillId="0" borderId="0" applyFont="0" applyFill="0" applyBorder="0" applyAlignment="0" applyProtection="0">
      <alignment vertical="center"/>
    </xf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0" borderId="0">
      <alignment vertical="center"/>
    </xf>
    <xf numFmtId="43" fontId="29" fillId="0" borderId="0" applyFont="0" applyFill="0" applyBorder="0" applyAlignment="0" applyProtection="0"/>
    <xf numFmtId="0" fontId="31" fillId="0" borderId="0">
      <alignment vertical="center"/>
    </xf>
    <xf numFmtId="0" fontId="29" fillId="0" borderId="0"/>
    <xf numFmtId="0" fontId="34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0" fontId="36" fillId="0" borderId="0" applyFont="0" applyFill="0" applyBorder="0" applyAlignment="0" applyProtection="0"/>
    <xf numFmtId="0" fontId="30" fillId="0" borderId="0">
      <alignment vertical="center"/>
    </xf>
    <xf numFmtId="0" fontId="6" fillId="0" borderId="0"/>
    <xf numFmtId="0" fontId="6" fillId="0" borderId="0"/>
    <xf numFmtId="0" fontId="29" fillId="0" borderId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180" fontId="29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81" applyFont="1" applyFill="1" applyBorder="1" applyAlignment="1">
      <alignment vertical="center"/>
    </xf>
    <xf numFmtId="43" fontId="6" fillId="0" borderId="2" xfId="147" applyFont="1" applyFill="1" applyBorder="1" applyAlignment="1">
      <alignment horizontal="center" vertical="center"/>
    </xf>
    <xf numFmtId="43" fontId="6" fillId="0" borderId="2" xfId="147" applyFont="1" applyFill="1" applyBorder="1" applyAlignment="1">
      <alignment horizontal="center" vertical="center" wrapText="1"/>
    </xf>
    <xf numFmtId="43" fontId="7" fillId="0" borderId="2" xfId="147" applyFont="1" applyFill="1" applyBorder="1" applyAlignment="1">
      <alignment horizontal="center" vertical="center"/>
    </xf>
    <xf numFmtId="49" fontId="7" fillId="0" borderId="2" xfId="147" applyNumberFormat="1" applyFont="1" applyFill="1" applyBorder="1" applyAlignment="1">
      <alignment horizontal="center" vertical="center" wrapText="1"/>
    </xf>
    <xf numFmtId="43" fontId="8" fillId="2" borderId="2" xfId="147" applyNumberFormat="1" applyFont="1" applyFill="1" applyBorder="1" applyAlignment="1">
      <alignment vertical="center" shrinkToFit="1"/>
    </xf>
    <xf numFmtId="43" fontId="6" fillId="0" borderId="2" xfId="147" applyFont="1" applyFill="1" applyBorder="1" applyAlignment="1">
      <alignment horizontal="left" vertical="center" wrapText="1"/>
    </xf>
    <xf numFmtId="43" fontId="8" fillId="3" borderId="2" xfId="147" applyNumberFormat="1" applyFont="1" applyFill="1" applyBorder="1" applyAlignment="1">
      <alignment vertical="center" shrinkToFit="1"/>
    </xf>
    <xf numFmtId="43" fontId="8" fillId="4" borderId="2" xfId="147" applyNumberFormat="1" applyFont="1" applyFill="1" applyBorder="1" applyAlignment="1">
      <alignment vertical="center" shrinkToFit="1"/>
    </xf>
    <xf numFmtId="49" fontId="7" fillId="0" borderId="2" xfId="147" applyNumberFormat="1" applyFont="1" applyFill="1" applyBorder="1" applyAlignment="1">
      <alignment horizontal="left" vertical="center" wrapText="1"/>
    </xf>
    <xf numFmtId="43" fontId="7" fillId="5" borderId="2" xfId="147" applyNumberFormat="1" applyFont="1" applyFill="1" applyBorder="1" applyAlignment="1">
      <alignment vertical="center" shrinkToFit="1"/>
    </xf>
    <xf numFmtId="43" fontId="8" fillId="5" borderId="2" xfId="147" applyNumberFormat="1" applyFont="1" applyFill="1" applyBorder="1" applyAlignment="1">
      <alignment vertical="center" shrinkToFit="1"/>
    </xf>
    <xf numFmtId="49" fontId="7" fillId="0" borderId="2" xfId="147" applyNumberFormat="1" applyFont="1" applyFill="1" applyBorder="1" applyAlignment="1">
      <alignment vertical="center" wrapText="1"/>
    </xf>
    <xf numFmtId="0" fontId="7" fillId="0" borderId="2" xfId="80" applyFont="1" applyFill="1" applyBorder="1" applyAlignment="1">
      <alignment vertical="center"/>
    </xf>
    <xf numFmtId="0" fontId="6" fillId="0" borderId="2" xfId="80" applyFont="1" applyFill="1" applyBorder="1" applyAlignment="1">
      <alignment vertical="center"/>
    </xf>
    <xf numFmtId="0" fontId="4" fillId="0" borderId="0" xfId="81" applyFont="1" applyFill="1" applyBorder="1" applyAlignment="1">
      <alignment horizontal="right" vertical="center"/>
    </xf>
    <xf numFmtId="0" fontId="7" fillId="0" borderId="2" xfId="80" applyFont="1" applyFill="1" applyBorder="1">
      <alignment vertical="center"/>
    </xf>
    <xf numFmtId="0" fontId="7" fillId="0" borderId="2" xfId="8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1" xfId="47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31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justify" vertical="center" wrapText="1"/>
      <protection locked="0"/>
    </xf>
    <xf numFmtId="0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14" fillId="4" borderId="2" xfId="0" applyNumberFormat="1" applyFont="1" applyFill="1" applyBorder="1" applyAlignment="1" applyProtection="1">
      <alignment horizontal="center" vertical="center" shrinkToFit="1"/>
    </xf>
    <xf numFmtId="43" fontId="15" fillId="0" borderId="2" xfId="0" applyNumberFormat="1" applyFont="1" applyFill="1" applyBorder="1" applyAlignment="1" applyProtection="1">
      <alignment vertical="center" shrinkToFit="1"/>
      <protection locked="0"/>
    </xf>
    <xf numFmtId="43" fontId="15" fillId="3" borderId="2" xfId="0" applyNumberFormat="1" applyFont="1" applyFill="1" applyBorder="1" applyAlignment="1" applyProtection="1">
      <alignment vertical="center" shrinkToFit="1"/>
    </xf>
    <xf numFmtId="43" fontId="15" fillId="0" borderId="2" xfId="0" applyNumberFormat="1" applyFont="1" applyBorder="1" applyAlignment="1" applyProtection="1">
      <alignment vertical="center" shrinkToFit="1"/>
      <protection locked="0"/>
    </xf>
    <xf numFmtId="0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justify" vertical="center" wrapText="1"/>
      <protection locked="0"/>
    </xf>
    <xf numFmtId="0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43" fontId="14" fillId="2" borderId="2" xfId="0" applyNumberFormat="1" applyFont="1" applyFill="1" applyBorder="1" applyAlignment="1" applyProtection="1">
      <alignment vertical="center" shrinkToFit="1"/>
    </xf>
    <xf numFmtId="0" fontId="13" fillId="0" borderId="1" xfId="47" applyFont="1" applyBorder="1" applyAlignment="1" applyProtection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3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3" fontId="7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43" fontId="8" fillId="3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43" fontId="8" fillId="4" borderId="2" xfId="0" applyNumberFormat="1" applyFont="1" applyFill="1" applyBorder="1" applyAlignment="1">
      <alignment vertical="center"/>
    </xf>
    <xf numFmtId="43" fontId="8" fillId="0" borderId="2" xfId="0" applyNumberFormat="1" applyFont="1" applyBorder="1" applyAlignment="1">
      <alignment vertical="center"/>
    </xf>
    <xf numFmtId="43" fontId="8" fillId="2" borderId="2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3" fontId="11" fillId="0" borderId="0" xfId="0" applyNumberFormat="1" applyFont="1" applyAlignment="1">
      <alignment vertical="center"/>
    </xf>
    <xf numFmtId="0" fontId="22" fillId="0" borderId="0" xfId="0" applyFont="1">
      <alignment vertical="center"/>
    </xf>
    <xf numFmtId="0" fontId="15" fillId="0" borderId="0" xfId="129" applyFont="1" applyAlignment="1" applyProtection="1">
      <alignment vertical="center"/>
      <protection locked="0"/>
    </xf>
    <xf numFmtId="0" fontId="15" fillId="0" borderId="0" xfId="129" applyFont="1" applyAlignment="1" applyProtection="1">
      <alignment horizontal="right" vertical="center"/>
      <protection locked="0"/>
    </xf>
    <xf numFmtId="31" fontId="14" fillId="0" borderId="2" xfId="129" applyNumberFormat="1" applyFont="1" applyBorder="1" applyAlignment="1" applyProtection="1">
      <alignment horizontal="center" vertical="center" wrapText="1"/>
      <protection locked="0"/>
    </xf>
    <xf numFmtId="0" fontId="14" fillId="0" borderId="2" xfId="129" applyFont="1" applyBorder="1" applyAlignment="1" applyProtection="1">
      <alignment horizontal="center" vertical="center" wrapText="1"/>
      <protection locked="0"/>
    </xf>
    <xf numFmtId="0" fontId="5" fillId="0" borderId="2" xfId="129" applyFont="1" applyFill="1" applyBorder="1" applyAlignment="1" applyProtection="1">
      <alignment horizontal="justify" vertical="center" wrapText="1"/>
      <protection locked="0"/>
    </xf>
    <xf numFmtId="0" fontId="15" fillId="0" borderId="2" xfId="129" applyFont="1" applyBorder="1" applyAlignment="1" applyProtection="1">
      <alignment horizontal="center" vertical="center"/>
      <protection locked="0"/>
    </xf>
    <xf numFmtId="43" fontId="24" fillId="8" borderId="2" xfId="129" applyNumberFormat="1" applyFont="1" applyFill="1" applyBorder="1" applyAlignment="1" applyProtection="1">
      <alignment vertical="center" shrinkToFit="1"/>
    </xf>
    <xf numFmtId="43" fontId="14" fillId="8" borderId="2" xfId="129" applyNumberFormat="1" applyFont="1" applyFill="1" applyBorder="1" applyAlignment="1" applyProtection="1">
      <alignment vertical="center" shrinkToFit="1"/>
    </xf>
    <xf numFmtId="43" fontId="16" fillId="0" borderId="2" xfId="129" applyNumberFormat="1" applyFont="1" applyFill="1" applyBorder="1" applyAlignment="1" applyProtection="1">
      <alignment vertical="center" shrinkToFit="1"/>
      <protection locked="0"/>
    </xf>
    <xf numFmtId="43" fontId="24" fillId="0" borderId="2" xfId="129" applyNumberFormat="1" applyFont="1" applyFill="1" applyBorder="1" applyAlignment="1" applyProtection="1">
      <alignment vertical="center" shrinkToFit="1"/>
      <protection locked="0"/>
    </xf>
    <xf numFmtId="43" fontId="24" fillId="9" borderId="2" xfId="129" applyNumberFormat="1" applyFont="1" applyFill="1" applyBorder="1" applyAlignment="1" applyProtection="1">
      <alignment vertical="center" shrinkToFit="1"/>
    </xf>
    <xf numFmtId="0" fontId="16" fillId="0" borderId="2" xfId="129" applyFont="1" applyFill="1" applyBorder="1" applyAlignment="1" applyProtection="1">
      <alignment horizontal="justify" vertical="center" wrapText="1"/>
      <protection locked="0"/>
    </xf>
    <xf numFmtId="0" fontId="15" fillId="0" borderId="2" xfId="129" applyFont="1" applyFill="1" applyBorder="1" applyAlignment="1" applyProtection="1">
      <alignment horizontal="justify" vertical="center" wrapText="1"/>
      <protection locked="0"/>
    </xf>
    <xf numFmtId="0" fontId="15" fillId="0" borderId="2" xfId="129" applyFont="1" applyFill="1" applyBorder="1" applyAlignment="1" applyProtection="1">
      <alignment horizontal="center" vertical="center"/>
      <protection locked="0"/>
    </xf>
    <xf numFmtId="43" fontId="15" fillId="9" borderId="2" xfId="129" applyNumberFormat="1" applyFont="1" applyFill="1" applyBorder="1" applyAlignment="1" applyProtection="1">
      <alignment vertical="center" shrinkToFit="1"/>
    </xf>
    <xf numFmtId="43" fontId="15" fillId="10" borderId="2" xfId="129" applyNumberFormat="1" applyFont="1" applyFill="1" applyBorder="1" applyAlignment="1" applyProtection="1">
      <alignment vertical="center" shrinkToFit="1"/>
    </xf>
    <xf numFmtId="43" fontId="24" fillId="10" borderId="2" xfId="129" applyNumberFormat="1" applyFont="1" applyFill="1" applyBorder="1" applyAlignment="1" applyProtection="1">
      <alignment vertical="center" shrinkToFit="1"/>
    </xf>
    <xf numFmtId="0" fontId="13" fillId="0" borderId="2" xfId="129" applyFont="1" applyFill="1" applyBorder="1" applyAlignment="1" applyProtection="1">
      <alignment horizontal="justify" vertical="center" wrapText="1"/>
      <protection locked="0"/>
    </xf>
    <xf numFmtId="43" fontId="15" fillId="0" borderId="2" xfId="129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4" fontId="10" fillId="0" borderId="0" xfId="0" applyNumberFormat="1" applyFont="1">
      <alignment vertical="center"/>
    </xf>
    <xf numFmtId="43" fontId="11" fillId="0" borderId="0" xfId="0" applyNumberFormat="1" applyFont="1">
      <alignment vertical="center"/>
    </xf>
    <xf numFmtId="0" fontId="7" fillId="5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43" fontId="5" fillId="0" borderId="2" xfId="0" applyNumberFormat="1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43" fontId="5" fillId="0" borderId="2" xfId="0" applyNumberFormat="1" applyFont="1" applyBorder="1" applyAlignment="1" applyProtection="1">
      <alignment vertical="center" shrinkToFit="1"/>
      <protection locked="0"/>
    </xf>
    <xf numFmtId="43" fontId="25" fillId="9" borderId="2" xfId="0" applyNumberFormat="1" applyFont="1" applyFill="1" applyBorder="1" applyAlignment="1" applyProtection="1">
      <alignment vertical="center" shrinkToFit="1"/>
    </xf>
    <xf numFmtId="43" fontId="25" fillId="3" borderId="2" xfId="0" applyNumberFormat="1" applyFont="1" applyFill="1" applyBorder="1" applyAlignment="1" applyProtection="1">
      <alignment vertical="center" shrinkToFit="1"/>
    </xf>
    <xf numFmtId="43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43" fontId="5" fillId="0" borderId="2" xfId="0" applyNumberFormat="1" applyFont="1" applyFill="1" applyBorder="1" applyAlignment="1" applyProtection="1">
      <alignment vertical="center" shrinkToFit="1"/>
      <protection locked="0"/>
    </xf>
    <xf numFmtId="43" fontId="25" fillId="4" borderId="2" xfId="0" applyNumberFormat="1" applyFont="1" applyFill="1" applyBorder="1" applyAlignment="1" applyProtection="1">
      <alignment vertical="center" shrinkToFit="1"/>
    </xf>
    <xf numFmtId="43" fontId="25" fillId="10" borderId="2" xfId="0" applyNumberFormat="1" applyFont="1" applyFill="1" applyBorder="1" applyAlignment="1" applyProtection="1">
      <alignment vertical="center" shrinkToFit="1"/>
    </xf>
    <xf numFmtId="0" fontId="27" fillId="0" borderId="2" xfId="0" applyFont="1" applyBorder="1" applyAlignment="1" applyProtection="1">
      <alignment vertical="center" shrinkToFit="1"/>
      <protection locked="0"/>
    </xf>
    <xf numFmtId="43" fontId="27" fillId="0" borderId="2" xfId="0" applyNumberFormat="1" applyFont="1" applyBorder="1" applyAlignment="1" applyProtection="1">
      <alignment vertical="center" shrinkToFit="1"/>
      <protection locked="0"/>
    </xf>
    <xf numFmtId="43" fontId="16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left" vertical="center" shrinkToFit="1"/>
      <protection locked="0"/>
    </xf>
    <xf numFmtId="43" fontId="25" fillId="8" borderId="2" xfId="0" applyNumberFormat="1" applyFont="1" applyFill="1" applyBorder="1" applyAlignment="1" applyProtection="1">
      <alignment vertical="center" shrinkToFit="1"/>
    </xf>
    <xf numFmtId="43" fontId="25" fillId="2" borderId="2" xfId="0" applyNumberFormat="1" applyFont="1" applyFill="1" applyBorder="1" applyAlignment="1" applyProtection="1">
      <alignment vertical="center" shrinkToFit="1"/>
    </xf>
    <xf numFmtId="43" fontId="25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181" fontId="11" fillId="0" borderId="0" xfId="0" applyNumberFormat="1" applyFont="1">
      <alignment vertical="center"/>
    </xf>
    <xf numFmtId="43" fontId="25" fillId="0" borderId="2" xfId="0" quotePrefix="1" applyNumberFormat="1" applyFont="1" applyBorder="1" applyAlignment="1" applyProtection="1">
      <alignment horizontal="center" vertical="center" shrinkToFit="1"/>
      <protection locked="0"/>
    </xf>
    <xf numFmtId="43" fontId="9" fillId="0" borderId="0" xfId="0" applyNumberFormat="1" applyFont="1">
      <alignment vertical="center"/>
    </xf>
    <xf numFmtId="43" fontId="2" fillId="0" borderId="0" xfId="0" applyNumberFormat="1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43" fontId="11" fillId="0" borderId="0" xfId="0" applyNumberFormat="1" applyFont="1" applyAlignment="1">
      <alignment horizontal="center" vertical="center"/>
    </xf>
    <xf numFmtId="0" fontId="20" fillId="0" borderId="0" xfId="0" applyFont="1" applyAlignment="1" applyProtection="1">
      <alignment horizontal="center" vertical="center" wrapText="1"/>
      <protection locked="0"/>
    </xf>
    <xf numFmtId="31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24" fillId="0" borderId="2" xfId="129" applyFont="1" applyBorder="1" applyAlignment="1" applyProtection="1">
      <alignment horizontal="center" vertical="center" wrapText="1"/>
      <protection locked="0"/>
    </xf>
    <xf numFmtId="0" fontId="20" fillId="0" borderId="0" xfId="129" applyFont="1" applyAlignment="1" applyProtection="1">
      <alignment horizontal="center" vertical="center" wrapText="1"/>
      <protection locked="0"/>
    </xf>
    <xf numFmtId="0" fontId="23" fillId="7" borderId="1" xfId="129" applyFont="1" applyFill="1" applyBorder="1" applyAlignment="1" applyProtection="1">
      <alignment horizontal="left" vertical="center"/>
      <protection locked="0"/>
    </xf>
    <xf numFmtId="0" fontId="14" fillId="0" borderId="2" xfId="129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13" fillId="6" borderId="1" xfId="47" applyFont="1" applyFill="1" applyBorder="1" applyAlignment="1" applyProtection="1">
      <alignment horizontal="left" vertical="center"/>
      <protection locked="0"/>
    </xf>
    <xf numFmtId="31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31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justify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justify" vertical="center" wrapText="1"/>
      <protection locked="0"/>
    </xf>
    <xf numFmtId="43" fontId="3" fillId="0" borderId="0" xfId="147" applyFont="1" applyFill="1" applyBorder="1" applyAlignment="1">
      <alignment horizontal="center" vertical="center"/>
    </xf>
    <xf numFmtId="31" fontId="5" fillId="0" borderId="1" xfId="81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43" fontId="6" fillId="0" borderId="2" xfId="147" applyFont="1" applyFill="1" applyBorder="1" applyAlignment="1">
      <alignment horizontal="center" vertical="center" wrapText="1"/>
    </xf>
    <xf numFmtId="43" fontId="6" fillId="0" borderId="2" xfId="147" applyFont="1" applyFill="1" applyBorder="1" applyAlignment="1">
      <alignment horizontal="center" vertical="center"/>
    </xf>
    <xf numFmtId="0" fontId="6" fillId="0" borderId="2" xfId="80" applyFont="1" applyFill="1" applyBorder="1" applyAlignment="1">
      <alignment horizontal="center" vertical="center" wrapText="1"/>
    </xf>
    <xf numFmtId="0" fontId="6" fillId="0" borderId="2" xfId="80" applyFont="1" applyFill="1" applyBorder="1" applyAlignment="1">
      <alignment horizontal="left" vertical="top"/>
    </xf>
    <xf numFmtId="0" fontId="6" fillId="0" borderId="0" xfId="80" applyFont="1" applyFill="1" applyBorder="1" applyAlignment="1">
      <alignment horizontal="left" vertical="center" wrapText="1"/>
    </xf>
    <xf numFmtId="0" fontId="6" fillId="0" borderId="0" xfId="80" applyFont="1" applyFill="1" applyBorder="1" applyAlignment="1">
      <alignment horizontal="left" vertical="center"/>
    </xf>
  </cellXfs>
  <cellStyles count="165">
    <cellStyle name="0,0_x000a_NA_x000a_" xfId="29"/>
    <cellStyle name="0,0_x000a_NA_x000a_ 2" xfId="33"/>
    <cellStyle name="0,0_x000a_NA_x000a_ 2 2" xfId="25"/>
    <cellStyle name="0,0_x000d__x000a_NA_x000d__x000a_" xfId="34"/>
    <cellStyle name="Comma 2" xfId="8"/>
    <cellStyle name="Comma 2 2" xfId="36"/>
    <cellStyle name="Comma 2 2 2" xfId="11"/>
    <cellStyle name="Comma 2 3" xfId="5"/>
    <cellStyle name="Currency 2" xfId="37"/>
    <cellStyle name="Currency 2 2" xfId="27"/>
    <cellStyle name="Currency 2 2 2" xfId="31"/>
    <cellStyle name="Currency 2 3" xfId="39"/>
    <cellStyle name="Hyperlink 2" xfId="21"/>
    <cellStyle name="Normal 2" xfId="24"/>
    <cellStyle name="Normal 2 2" xfId="16"/>
    <cellStyle name="Normal 2 2 2" xfId="40"/>
    <cellStyle name="Normal 2 3" xfId="41"/>
    <cellStyle name="Normal 3" xfId="42"/>
    <cellStyle name="Normal 3 2" xfId="43"/>
    <cellStyle name="Normal 4" xfId="44"/>
    <cellStyle name="Normal 4 2" xfId="45"/>
    <cellStyle name="Normal 4 2 2" xfId="46"/>
    <cellStyle name="Normal 4 3" xfId="48"/>
    <cellStyle name="Normal 4 3 2" xfId="49"/>
    <cellStyle name="Normal 4 4" xfId="50"/>
    <cellStyle name="Percent 2" xfId="51"/>
    <cellStyle name="Percent 2 2" xfId="52"/>
    <cellStyle name="Percent 2 2 2" xfId="18"/>
    <cellStyle name="Percent 2 3" xfId="53"/>
    <cellStyle name="百分比 2" xfId="54"/>
    <cellStyle name="百分比 2 2" xfId="55"/>
    <cellStyle name="百分比 3" xfId="56"/>
    <cellStyle name="百分比 3 2" xfId="57"/>
    <cellStyle name="百分比 3 2 2" xfId="58"/>
    <cellStyle name="百分比 3 3" xfId="59"/>
    <cellStyle name="百分比 4" xfId="13"/>
    <cellStyle name="百分比 4 2" xfId="60"/>
    <cellStyle name="百分比 4 2 2" xfId="61"/>
    <cellStyle name="百分比 5" xfId="14"/>
    <cellStyle name="百分比 6" xfId="15"/>
    <cellStyle name="百分比 7" xfId="7"/>
    <cellStyle name="常规" xfId="0" builtinId="0"/>
    <cellStyle name="常规 10" xfId="62"/>
    <cellStyle name="常规 10 2" xfId="63"/>
    <cellStyle name="常规 10 2 2" xfId="64"/>
    <cellStyle name="常规 10 3" xfId="65"/>
    <cellStyle name="常规 11" xfId="66"/>
    <cellStyle name="常规 11 2" xfId="67"/>
    <cellStyle name="常规 12" xfId="68"/>
    <cellStyle name="常规 12 2" xfId="69"/>
    <cellStyle name="常规 12 2 2" xfId="9"/>
    <cellStyle name="常规 13" xfId="70"/>
    <cellStyle name="常规 13 2" xfId="71"/>
    <cellStyle name="常规 13 3" xfId="72"/>
    <cellStyle name="常规 14" xfId="73"/>
    <cellStyle name="常规 15" xfId="74"/>
    <cellStyle name="常规 16" xfId="76"/>
    <cellStyle name="常规 17" xfId="77"/>
    <cellStyle name="常规 17 2" xfId="78"/>
    <cellStyle name="常规 17 3" xfId="79"/>
    <cellStyle name="常规 2" xfId="80"/>
    <cellStyle name="常规 2 2" xfId="81"/>
    <cellStyle name="常规 2 2 2" xfId="82"/>
    <cellStyle name="常规 2 2 2 2" xfId="83"/>
    <cellStyle name="常规 2 2 3" xfId="84"/>
    <cellStyle name="常规 2 2 3 2" xfId="85"/>
    <cellStyle name="常规 2 2 4" xfId="1"/>
    <cellStyle name="常规 2 2 5" xfId="86"/>
    <cellStyle name="常规 2 3" xfId="87"/>
    <cellStyle name="常规 2 3 2" xfId="88"/>
    <cellStyle name="常规 2 3 2 2" xfId="89"/>
    <cellStyle name="常规 2 3 3" xfId="90"/>
    <cellStyle name="常规 2 4" xfId="92"/>
    <cellStyle name="常规 2 5" xfId="94"/>
    <cellStyle name="常规 2 5 2" xfId="95"/>
    <cellStyle name="常规 2_03-附件2-辞退福利表（11.11）" xfId="28"/>
    <cellStyle name="常规 3" xfId="96"/>
    <cellStyle name="常规 3 2" xfId="97"/>
    <cellStyle name="常规 3 2 2" xfId="98"/>
    <cellStyle name="常规 3 2 2 2" xfId="99"/>
    <cellStyle name="常规 3 2 3" xfId="100"/>
    <cellStyle name="常规 3 2 3 2" xfId="101"/>
    <cellStyle name="常规 3 2 4" xfId="102"/>
    <cellStyle name="常规 3 3" xfId="103"/>
    <cellStyle name="常规 3 3 2" xfId="38"/>
    <cellStyle name="常规 3 4" xfId="104"/>
    <cellStyle name="常规 3 4 2" xfId="106"/>
    <cellStyle name="常规 3 4 2 2" xfId="23"/>
    <cellStyle name="常规 3 4 3" xfId="2"/>
    <cellStyle name="常规 3 5" xfId="107"/>
    <cellStyle name="常规 3 6" xfId="108"/>
    <cellStyle name="常规 3 7" xfId="109"/>
    <cellStyle name="常规 4" xfId="110"/>
    <cellStyle name="常规 4 2" xfId="111"/>
    <cellStyle name="常规 5" xfId="112"/>
    <cellStyle name="常规 5 2" xfId="12"/>
    <cellStyle name="常规 5 3" xfId="113"/>
    <cellStyle name="常规 5 4" xfId="114"/>
    <cellStyle name="常规 5 4 2" xfId="115"/>
    <cellStyle name="常规 5 4 2 2" xfId="116"/>
    <cellStyle name="常规 5 4 3" xfId="117"/>
    <cellStyle name="常规 5 5" xfId="118"/>
    <cellStyle name="常规 6" xfId="6"/>
    <cellStyle name="常规 6 2" xfId="119"/>
    <cellStyle name="常规 62" xfId="120"/>
    <cellStyle name="常规 7" xfId="121"/>
    <cellStyle name="常规 7 2" xfId="122"/>
    <cellStyle name="常规 7 2 2" xfId="123"/>
    <cellStyle name="常规 7 3" xfId="3"/>
    <cellStyle name="常规 8" xfId="124"/>
    <cellStyle name="常规 8 2" xfId="19"/>
    <cellStyle name="常规 8 2 2" xfId="126"/>
    <cellStyle name="常规 8 3" xfId="17"/>
    <cellStyle name="常规 9" xfId="127"/>
    <cellStyle name="常规 9 2" xfId="128"/>
    <cellStyle name="常规_附件4：调查表1009" xfId="129"/>
    <cellStyle name="常规_学校填报事业单位报表-xurr" xfId="47"/>
    <cellStyle name="超链接 2" xfId="130"/>
    <cellStyle name="超链接 3" xfId="131"/>
    <cellStyle name="超链接 3 2" xfId="132"/>
    <cellStyle name="超链接 3 2 2" xfId="133"/>
    <cellStyle name="超链接 4" xfId="134"/>
    <cellStyle name="超链接 4 2" xfId="135"/>
    <cellStyle name="霓付 [0]_97MBO" xfId="137"/>
    <cellStyle name="霓付_97MBO" xfId="139"/>
    <cellStyle name="烹拳 [0]_97MBO" xfId="140"/>
    <cellStyle name="烹拳_97MBO" xfId="141"/>
    <cellStyle name="普通_ 白土" xfId="142"/>
    <cellStyle name="千分位[0]_ 白土" xfId="143"/>
    <cellStyle name="千分位_ 白土" xfId="144"/>
    <cellStyle name="千位[0]_laroux" xfId="145"/>
    <cellStyle name="千位_laroux" xfId="146"/>
    <cellStyle name="千位分隔 2" xfId="147"/>
    <cellStyle name="千位分隔 2 2" xfId="148"/>
    <cellStyle name="千位分隔 2 2 2" xfId="150"/>
    <cellStyle name="千位分隔 2 2 3" xfId="105"/>
    <cellStyle name="千位分隔 2 3" xfId="151"/>
    <cellStyle name="千位分隔 2 4" xfId="149"/>
    <cellStyle name="千位分隔 2 4 2" xfId="152"/>
    <cellStyle name="千位分隔 3" xfId="35"/>
    <cellStyle name="千位分隔 3 2" xfId="10"/>
    <cellStyle name="千位分隔 3 3" xfId="136"/>
    <cellStyle name="千位分隔 3 4" xfId="153"/>
    <cellStyle name="千位分隔 4" xfId="4"/>
    <cellStyle name="千位分隔 4 2" xfId="154"/>
    <cellStyle name="千位分隔 5" xfId="155"/>
    <cellStyle name="千位分隔 5 2" xfId="156"/>
    <cellStyle name="千位分隔 5 2 2" xfId="75"/>
    <cellStyle name="千位分隔 6" xfId="157"/>
    <cellStyle name="千位分隔 7" xfId="158"/>
    <cellStyle name="千位分隔 8" xfId="159"/>
    <cellStyle name="千位分隔[0] 2" xfId="20"/>
    <cellStyle name="千位分隔[0] 2 2" xfId="160"/>
    <cellStyle name="千位分隔[0] 2 2 2" xfId="138"/>
    <cellStyle name="千位分隔[0] 2 3" xfId="161"/>
    <cellStyle name="千位分隔[0] 3" xfId="22"/>
    <cellStyle name="千位分隔[0] 3 2" xfId="93"/>
    <cellStyle name="千位分隔[0] 4" xfId="26"/>
    <cellStyle name="千位分隔[0] 5" xfId="30"/>
    <cellStyle name="钎霖_laroux" xfId="91"/>
    <cellStyle name="콤마 [0]_BOILER-CO1" xfId="162"/>
    <cellStyle name="콤마_BOILER-CO1" xfId="125"/>
    <cellStyle name="통화 [0]_BOILER-CO1" xfId="32"/>
    <cellStyle name="통화_BOILER-CO1" xfId="163"/>
    <cellStyle name="표준_0N-HANDLING " xfId="164"/>
  </cellStyles>
  <dxfs count="0"/>
  <tableStyles count="0" defaultTableStyle="TableStyleMedium9" defaultPivotStyle="PivotStyleLight16"/>
  <colors>
    <mruColors>
      <color rgb="FFCC99FF"/>
      <color rgb="FFFFFF99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22" workbookViewId="0">
      <selection activeCell="D34" sqref="D34"/>
    </sheetView>
  </sheetViews>
  <sheetFormatPr defaultColWidth="8.625" defaultRowHeight="16.5"/>
  <cols>
    <col min="1" max="1" width="18.125" style="23" customWidth="1"/>
    <col min="2" max="2" width="4.875" style="23" customWidth="1"/>
    <col min="3" max="4" width="12.25" style="23" customWidth="1"/>
    <col min="5" max="5" width="18" style="23" customWidth="1"/>
    <col min="6" max="6" width="6.125" style="23" customWidth="1"/>
    <col min="7" max="8" width="12.25" style="23" customWidth="1"/>
    <col min="9" max="9" width="11.875" style="23" customWidth="1"/>
    <col min="10" max="10" width="16.625" style="23" customWidth="1"/>
    <col min="11" max="16384" width="8.625" style="23"/>
  </cols>
  <sheetData>
    <row r="1" spans="1:8" ht="30.95" customHeight="1">
      <c r="A1" s="115" t="s">
        <v>0</v>
      </c>
      <c r="B1" s="115"/>
      <c r="C1" s="115"/>
      <c r="D1" s="115"/>
      <c r="E1" s="115"/>
      <c r="F1" s="115"/>
      <c r="G1" s="115"/>
      <c r="H1" s="115"/>
    </row>
    <row r="2" spans="1:8" ht="22.5" customHeight="1">
      <c r="A2" s="116">
        <v>44561</v>
      </c>
      <c r="B2" s="116"/>
      <c r="C2" s="117"/>
      <c r="D2" s="117"/>
      <c r="E2" s="117"/>
      <c r="F2" s="117"/>
      <c r="G2" s="117"/>
      <c r="H2" s="117"/>
    </row>
    <row r="3" spans="1:8" ht="24.6" customHeight="1">
      <c r="A3" s="118" t="s">
        <v>1</v>
      </c>
      <c r="B3" s="118"/>
      <c r="C3" s="118"/>
      <c r="D3" s="118"/>
      <c r="E3" s="118"/>
      <c r="F3" s="83"/>
      <c r="G3" s="84"/>
      <c r="H3" s="85" t="s">
        <v>2</v>
      </c>
    </row>
    <row r="4" spans="1:8" ht="24.6" customHeight="1">
      <c r="A4" s="86" t="s">
        <v>3</v>
      </c>
      <c r="B4" s="87" t="s">
        <v>4</v>
      </c>
      <c r="C4" s="86" t="s">
        <v>5</v>
      </c>
      <c r="D4" s="86" t="s">
        <v>6</v>
      </c>
      <c r="E4" s="86" t="s">
        <v>7</v>
      </c>
      <c r="F4" s="87" t="s">
        <v>4</v>
      </c>
      <c r="G4" s="86" t="s">
        <v>5</v>
      </c>
      <c r="H4" s="86" t="s">
        <v>6</v>
      </c>
    </row>
    <row r="5" spans="1:8" ht="24.6" customHeight="1">
      <c r="A5" s="88" t="s">
        <v>8</v>
      </c>
      <c r="B5" s="88"/>
      <c r="C5" s="110" t="s">
        <v>9</v>
      </c>
      <c r="D5" s="110" t="s">
        <v>9</v>
      </c>
      <c r="E5" s="89" t="s">
        <v>10</v>
      </c>
      <c r="F5" s="89"/>
      <c r="G5" s="110" t="s">
        <v>9</v>
      </c>
      <c r="H5" s="110" t="s">
        <v>9</v>
      </c>
    </row>
    <row r="6" spans="1:8" ht="24.6" customHeight="1">
      <c r="A6" s="88" t="s">
        <v>11</v>
      </c>
      <c r="B6" s="90">
        <v>1</v>
      </c>
      <c r="C6" s="91">
        <v>17189242.960000001</v>
      </c>
      <c r="D6" s="91">
        <v>22616697.550000001</v>
      </c>
      <c r="E6" s="89" t="s">
        <v>12</v>
      </c>
      <c r="F6" s="90">
        <v>24</v>
      </c>
      <c r="G6" s="91"/>
      <c r="H6" s="91"/>
    </row>
    <row r="7" spans="1:8" ht="24.6" customHeight="1">
      <c r="A7" s="88" t="s">
        <v>13</v>
      </c>
      <c r="B7" s="90">
        <v>2</v>
      </c>
      <c r="C7" s="91"/>
      <c r="D7" s="91"/>
      <c r="E7" s="89" t="s">
        <v>14</v>
      </c>
      <c r="F7" s="90">
        <v>25</v>
      </c>
      <c r="G7" s="91">
        <v>1198342.75</v>
      </c>
      <c r="H7" s="91">
        <v>1332505.58</v>
      </c>
    </row>
    <row r="8" spans="1:8" ht="24.6" customHeight="1">
      <c r="A8" s="88" t="s">
        <v>15</v>
      </c>
      <c r="B8" s="90">
        <v>3</v>
      </c>
      <c r="C8" s="91">
        <v>11000</v>
      </c>
      <c r="D8" s="91">
        <v>11000</v>
      </c>
      <c r="E8" s="89" t="s">
        <v>16</v>
      </c>
      <c r="F8" s="90">
        <v>26</v>
      </c>
      <c r="G8" s="91">
        <v>256635.51999999999</v>
      </c>
      <c r="H8" s="91">
        <v>172667.51</v>
      </c>
    </row>
    <row r="9" spans="1:8" ht="24.6" customHeight="1">
      <c r="A9" s="88" t="s">
        <v>17</v>
      </c>
      <c r="B9" s="90">
        <v>4</v>
      </c>
      <c r="C9" s="91">
        <v>12500</v>
      </c>
      <c r="D9" s="91"/>
      <c r="E9" s="89" t="s">
        <v>18</v>
      </c>
      <c r="F9" s="90">
        <v>27</v>
      </c>
      <c r="G9" s="91">
        <v>-14905.89</v>
      </c>
      <c r="H9" s="91">
        <v>204011.09</v>
      </c>
    </row>
    <row r="10" spans="1:8" ht="24.6" customHeight="1">
      <c r="A10" s="88" t="s">
        <v>19</v>
      </c>
      <c r="B10" s="90">
        <v>5</v>
      </c>
      <c r="C10" s="91">
        <v>326109.45</v>
      </c>
      <c r="D10" s="91">
        <v>277067.53999999998</v>
      </c>
      <c r="E10" s="89" t="s">
        <v>20</v>
      </c>
      <c r="F10" s="90">
        <v>28</v>
      </c>
      <c r="G10" s="91">
        <v>1385306.13</v>
      </c>
      <c r="H10" s="91">
        <v>120783.73</v>
      </c>
    </row>
    <row r="11" spans="1:8" ht="24.6" customHeight="1">
      <c r="A11" s="88" t="s">
        <v>21</v>
      </c>
      <c r="B11" s="90">
        <v>6</v>
      </c>
      <c r="C11" s="91"/>
      <c r="D11" s="91"/>
      <c r="E11" s="89" t="s">
        <v>22</v>
      </c>
      <c r="F11" s="90">
        <v>29</v>
      </c>
      <c r="G11" s="91">
        <v>63200</v>
      </c>
      <c r="H11" s="91">
        <v>63200</v>
      </c>
    </row>
    <row r="12" spans="1:8" ht="24.6" customHeight="1">
      <c r="A12" s="88" t="s">
        <v>23</v>
      </c>
      <c r="B12" s="90">
        <v>7</v>
      </c>
      <c r="C12" s="91"/>
      <c r="D12" s="91"/>
      <c r="E12" s="89" t="s">
        <v>24</v>
      </c>
      <c r="F12" s="90">
        <v>30</v>
      </c>
      <c r="G12" s="91"/>
      <c r="H12" s="91"/>
    </row>
    <row r="13" spans="1:8" ht="24.6" customHeight="1">
      <c r="A13" s="88" t="s">
        <v>25</v>
      </c>
      <c r="B13" s="90">
        <v>8</v>
      </c>
      <c r="C13" s="91"/>
      <c r="D13" s="91"/>
      <c r="E13" s="89" t="s">
        <v>26</v>
      </c>
      <c r="F13" s="90">
        <v>31</v>
      </c>
      <c r="G13" s="91"/>
      <c r="H13" s="91"/>
    </row>
    <row r="14" spans="1:8" ht="24.6" customHeight="1">
      <c r="A14" s="88" t="s">
        <v>27</v>
      </c>
      <c r="B14" s="90">
        <v>9</v>
      </c>
      <c r="C14" s="92">
        <f>SUM(C6:C13)</f>
        <v>17538852.41</v>
      </c>
      <c r="D14" s="93">
        <f>SUM(D6:D13)</f>
        <v>22904765.09</v>
      </c>
      <c r="E14" s="94" t="s">
        <v>28</v>
      </c>
      <c r="F14" s="90">
        <v>32</v>
      </c>
      <c r="G14" s="95"/>
      <c r="H14" s="95"/>
    </row>
    <row r="15" spans="1:8" ht="24.6" customHeight="1">
      <c r="A15" s="88"/>
      <c r="B15" s="88"/>
      <c r="C15" s="95"/>
      <c r="D15" s="95"/>
      <c r="E15" s="94" t="s">
        <v>29</v>
      </c>
      <c r="F15" s="90">
        <v>33</v>
      </c>
      <c r="G15" s="92">
        <f>SUM(G6:G14)</f>
        <v>2888578.51</v>
      </c>
      <c r="H15" s="92">
        <f>SUM(H6:H14)</f>
        <v>1893167.9100000001</v>
      </c>
    </row>
    <row r="16" spans="1:8" ht="24.6" customHeight="1">
      <c r="A16" s="88" t="s">
        <v>30</v>
      </c>
      <c r="B16" s="88"/>
      <c r="C16" s="110" t="s">
        <v>9</v>
      </c>
      <c r="D16" s="110" t="s">
        <v>9</v>
      </c>
      <c r="E16" s="94"/>
      <c r="F16" s="90"/>
      <c r="G16" s="95"/>
      <c r="H16" s="95"/>
    </row>
    <row r="17" spans="1:11" ht="24.6" customHeight="1">
      <c r="A17" s="88" t="s">
        <v>31</v>
      </c>
      <c r="B17" s="90">
        <v>10</v>
      </c>
      <c r="C17" s="91"/>
      <c r="D17" s="91"/>
      <c r="E17" s="94" t="s">
        <v>32</v>
      </c>
      <c r="F17" s="90"/>
      <c r="G17" s="110" t="s">
        <v>9</v>
      </c>
      <c r="H17" s="110" t="s">
        <v>9</v>
      </c>
    </row>
    <row r="18" spans="1:11" ht="24.6" customHeight="1">
      <c r="A18" s="88" t="s">
        <v>33</v>
      </c>
      <c r="B18" s="90">
        <v>11</v>
      </c>
      <c r="C18" s="91"/>
      <c r="D18" s="91"/>
      <c r="E18" s="94" t="s">
        <v>34</v>
      </c>
      <c r="F18" s="90">
        <v>34</v>
      </c>
      <c r="G18" s="95"/>
      <c r="H18" s="95"/>
    </row>
    <row r="19" spans="1:11" ht="24.6" customHeight="1">
      <c r="A19" s="88" t="s">
        <v>35</v>
      </c>
      <c r="B19" s="90">
        <v>12</v>
      </c>
      <c r="C19" s="92">
        <f>SUM(C17:C18)</f>
        <v>0</v>
      </c>
      <c r="D19" s="92">
        <f>SUM(D17:D18)</f>
        <v>0</v>
      </c>
      <c r="E19" s="94" t="s">
        <v>36</v>
      </c>
      <c r="F19" s="90">
        <v>35</v>
      </c>
      <c r="G19" s="95"/>
      <c r="H19" s="95"/>
    </row>
    <row r="20" spans="1:11" ht="24.6" customHeight="1">
      <c r="A20" s="88"/>
      <c r="B20" s="88"/>
      <c r="C20" s="95"/>
      <c r="D20" s="95"/>
      <c r="E20" s="94" t="s">
        <v>37</v>
      </c>
      <c r="F20" s="90">
        <v>36</v>
      </c>
      <c r="G20" s="95"/>
      <c r="H20" s="95"/>
    </row>
    <row r="21" spans="1:11" ht="24.6" customHeight="1">
      <c r="A21" s="88" t="s">
        <v>38</v>
      </c>
      <c r="B21" s="88"/>
      <c r="C21" s="110" t="s">
        <v>9</v>
      </c>
      <c r="D21" s="110" t="s">
        <v>9</v>
      </c>
      <c r="E21" s="94" t="s">
        <v>39</v>
      </c>
      <c r="F21" s="90">
        <v>37</v>
      </c>
      <c r="G21" s="92">
        <f>SUM(G18:G20)</f>
        <v>0</v>
      </c>
      <c r="H21" s="92">
        <f>SUM(H18:H20)</f>
        <v>0</v>
      </c>
    </row>
    <row r="22" spans="1:11" ht="24.6" customHeight="1">
      <c r="A22" s="88" t="s">
        <v>40</v>
      </c>
      <c r="B22" s="90">
        <v>13</v>
      </c>
      <c r="C22" s="91">
        <v>41520565.960000001</v>
      </c>
      <c r="D22" s="91">
        <v>43182630.18</v>
      </c>
      <c r="E22" s="94" t="s">
        <v>41</v>
      </c>
      <c r="F22" s="90"/>
      <c r="G22" s="110" t="s">
        <v>9</v>
      </c>
      <c r="H22" s="110" t="s">
        <v>9</v>
      </c>
    </row>
    <row r="23" spans="1:11" ht="24.6" customHeight="1">
      <c r="A23" s="88" t="s">
        <v>42</v>
      </c>
      <c r="B23" s="90">
        <v>14</v>
      </c>
      <c r="C23" s="91">
        <v>23429626.260000002</v>
      </c>
      <c r="D23" s="91">
        <v>25190349.789999999</v>
      </c>
      <c r="E23" s="94" t="s">
        <v>43</v>
      </c>
      <c r="F23" s="90">
        <v>38</v>
      </c>
      <c r="G23" s="95"/>
      <c r="H23" s="95"/>
      <c r="J23" s="2"/>
    </row>
    <row r="24" spans="1:11" ht="24.6" customHeight="1">
      <c r="A24" s="88" t="s">
        <v>44</v>
      </c>
      <c r="B24" s="90">
        <v>15</v>
      </c>
      <c r="C24" s="92">
        <f>C22-C23</f>
        <v>18090939.699999999</v>
      </c>
      <c r="D24" s="92">
        <f>D22-D23</f>
        <v>17992280.390000001</v>
      </c>
      <c r="E24" s="94" t="s">
        <v>45</v>
      </c>
      <c r="F24" s="90">
        <v>39</v>
      </c>
      <c r="G24" s="96">
        <f>G15+G21+G23</f>
        <v>2888578.51</v>
      </c>
      <c r="H24" s="97">
        <f>H15+H21+H23</f>
        <v>1893167.9100000001</v>
      </c>
      <c r="J24" s="109"/>
    </row>
    <row r="25" spans="1:11" ht="24.6" customHeight="1">
      <c r="A25" s="88" t="s">
        <v>46</v>
      </c>
      <c r="B25" s="90">
        <v>16</v>
      </c>
      <c r="C25" s="95"/>
      <c r="D25" s="95"/>
      <c r="E25" s="98"/>
      <c r="F25" s="90"/>
      <c r="G25" s="99"/>
      <c r="H25" s="99"/>
    </row>
    <row r="26" spans="1:11" ht="24.6" customHeight="1">
      <c r="A26" s="88" t="s">
        <v>47</v>
      </c>
      <c r="B26" s="90">
        <v>17</v>
      </c>
      <c r="C26" s="95"/>
      <c r="D26" s="95"/>
      <c r="E26" s="94" t="s">
        <v>48</v>
      </c>
      <c r="F26" s="90"/>
      <c r="G26" s="110" t="s">
        <v>9</v>
      </c>
      <c r="H26" s="110" t="s">
        <v>9</v>
      </c>
    </row>
    <row r="27" spans="1:11" ht="24.6" customHeight="1">
      <c r="A27" s="88" t="s">
        <v>49</v>
      </c>
      <c r="B27" s="90">
        <v>18</v>
      </c>
      <c r="C27" s="95"/>
      <c r="D27" s="95"/>
      <c r="E27" s="94" t="s">
        <v>50</v>
      </c>
      <c r="F27" s="90">
        <v>40</v>
      </c>
      <c r="G27" s="95">
        <v>13624448.300000001</v>
      </c>
      <c r="H27" s="95">
        <f>H28+H29</f>
        <v>18008312.27</v>
      </c>
      <c r="J27" s="82"/>
      <c r="K27" s="2"/>
    </row>
    <row r="28" spans="1:11" ht="24.6" customHeight="1">
      <c r="A28" s="88" t="s">
        <v>51</v>
      </c>
      <c r="B28" s="90">
        <v>19</v>
      </c>
      <c r="C28" s="92">
        <f>C24+C25+C26+C27</f>
        <v>18090939.699999999</v>
      </c>
      <c r="D28" s="92">
        <f>D24+D25+D26+D27</f>
        <v>17992280.390000001</v>
      </c>
      <c r="E28" s="100" t="s">
        <v>52</v>
      </c>
      <c r="F28" s="90"/>
      <c r="G28" s="95">
        <v>10000000</v>
      </c>
      <c r="H28" s="95">
        <v>10000000</v>
      </c>
      <c r="J28" s="109"/>
    </row>
    <row r="29" spans="1:11" ht="24.6" customHeight="1">
      <c r="A29" s="88" t="s">
        <v>53</v>
      </c>
      <c r="B29" s="88"/>
      <c r="C29" s="110" t="s">
        <v>9</v>
      </c>
      <c r="D29" s="110" t="s">
        <v>9</v>
      </c>
      <c r="E29" s="94" t="s">
        <v>54</v>
      </c>
      <c r="F29" s="90"/>
      <c r="G29" s="95">
        <v>3624448.3</v>
      </c>
      <c r="H29" s="95">
        <f>8947760.27+939352-1878800</f>
        <v>8008312.2699999996</v>
      </c>
      <c r="J29" s="82"/>
    </row>
    <row r="30" spans="1:11" ht="24.6" customHeight="1">
      <c r="A30" s="88" t="s">
        <v>55</v>
      </c>
      <c r="B30" s="90">
        <v>20</v>
      </c>
      <c r="C30" s="95"/>
      <c r="D30" s="95"/>
      <c r="E30" s="94" t="s">
        <v>56</v>
      </c>
      <c r="F30" s="90">
        <v>41</v>
      </c>
      <c r="G30" s="91">
        <v>19116765.300000001</v>
      </c>
      <c r="H30" s="95">
        <f>20056117.3-939352+1878800</f>
        <v>20995565.300000001</v>
      </c>
      <c r="J30" s="82"/>
      <c r="K30" s="2"/>
    </row>
    <row r="31" spans="1:11" ht="24.6" customHeight="1">
      <c r="A31" s="88" t="s">
        <v>57</v>
      </c>
      <c r="B31" s="90">
        <v>21</v>
      </c>
      <c r="C31" s="95"/>
      <c r="D31" s="95"/>
      <c r="E31" s="94" t="s">
        <v>58</v>
      </c>
      <c r="F31" s="90"/>
      <c r="G31" s="91">
        <v>3613815.55</v>
      </c>
      <c r="H31" s="95">
        <f>4553167.55-939352+1878800</f>
        <v>5492615.5499999998</v>
      </c>
      <c r="I31" s="82" t="s">
        <v>59</v>
      </c>
      <c r="J31" s="112"/>
    </row>
    <row r="32" spans="1:11" ht="24.6" customHeight="1">
      <c r="A32" s="101" t="s">
        <v>60</v>
      </c>
      <c r="B32" s="90"/>
      <c r="C32" s="110" t="s">
        <v>9</v>
      </c>
      <c r="D32" s="110" t="s">
        <v>9</v>
      </c>
      <c r="E32" s="94" t="s">
        <v>61</v>
      </c>
      <c r="F32" s="90">
        <v>42</v>
      </c>
      <c r="G32" s="97">
        <f>G27+G30</f>
        <v>32741213.600000001</v>
      </c>
      <c r="H32" s="97">
        <f>H27+H30</f>
        <v>39003877.57</v>
      </c>
      <c r="J32" s="82"/>
    </row>
    <row r="33" spans="1:8" ht="24.6" customHeight="1">
      <c r="A33" s="101" t="s">
        <v>62</v>
      </c>
      <c r="B33" s="90">
        <v>22</v>
      </c>
      <c r="C33" s="95"/>
      <c r="D33" s="95"/>
      <c r="E33" s="94"/>
      <c r="F33" s="90"/>
      <c r="G33" s="95"/>
      <c r="H33" s="95"/>
    </row>
    <row r="34" spans="1:8" ht="24.6" customHeight="1">
      <c r="A34" s="102" t="s">
        <v>63</v>
      </c>
      <c r="B34" s="90">
        <v>23</v>
      </c>
      <c r="C34" s="103">
        <f>C14+C19+C28+C30+C33</f>
        <v>35629792.109999999</v>
      </c>
      <c r="D34" s="104">
        <f>D14+D19+D28+D30+D33</f>
        <v>40897045.480000004</v>
      </c>
      <c r="E34" s="105" t="s">
        <v>64</v>
      </c>
      <c r="F34" s="90">
        <v>43</v>
      </c>
      <c r="G34" s="103">
        <f>G24+G32</f>
        <v>35629792.109999999</v>
      </c>
      <c r="H34" s="103">
        <f>H24+H32</f>
        <v>40897045.480000004</v>
      </c>
    </row>
    <row r="35" spans="1:8">
      <c r="A35" s="119"/>
      <c r="B35" s="119"/>
      <c r="C35" s="120"/>
      <c r="D35" s="120"/>
      <c r="E35" s="120"/>
      <c r="F35" s="120"/>
      <c r="G35" s="120"/>
      <c r="H35" s="120"/>
    </row>
    <row r="36" spans="1:8">
      <c r="A36" s="121" t="s">
        <v>65</v>
      </c>
      <c r="B36" s="121"/>
      <c r="C36" s="122"/>
      <c r="D36" s="122"/>
      <c r="E36" s="122"/>
      <c r="F36" s="122"/>
      <c r="G36" s="122"/>
      <c r="H36" s="122"/>
    </row>
    <row r="37" spans="1:8">
      <c r="A37" s="106" t="s">
        <v>66</v>
      </c>
      <c r="B37" s="106"/>
      <c r="C37" s="107"/>
      <c r="D37" s="107"/>
      <c r="E37" s="107"/>
      <c r="F37" s="107"/>
      <c r="G37" s="107"/>
      <c r="H37" s="108"/>
    </row>
    <row r="38" spans="1:8">
      <c r="A38" s="113">
        <v>3</v>
      </c>
      <c r="B38" s="113"/>
      <c r="C38" s="113"/>
      <c r="D38" s="113"/>
      <c r="E38" s="113"/>
      <c r="F38" s="113"/>
      <c r="G38" s="113"/>
      <c r="H38" s="113"/>
    </row>
    <row r="39" spans="1:8">
      <c r="A39" s="114">
        <f>G34-C34</f>
        <v>0</v>
      </c>
      <c r="B39" s="114"/>
      <c r="C39" s="114"/>
      <c r="D39" s="114"/>
      <c r="E39" s="114"/>
      <c r="F39" s="114"/>
      <c r="G39" s="114"/>
      <c r="H39" s="114"/>
    </row>
    <row r="40" spans="1:8">
      <c r="H40" s="82">
        <f>D34-H34</f>
        <v>0</v>
      </c>
    </row>
  </sheetData>
  <protectedRanges>
    <protectedRange password="CC3D" sqref="C30:D30 C25:D27 C17:D18 C33:D33 G23:H23 G18:H20 G33:H33 C3:H3 C6:D13 C22:D23 G6:H14" name="区域1_1"/>
  </protectedRanges>
  <mergeCells count="7">
    <mergeCell ref="A38:H38"/>
    <mergeCell ref="A39:H39"/>
    <mergeCell ref="A1:H1"/>
    <mergeCell ref="A2:H2"/>
    <mergeCell ref="A3:E3"/>
    <mergeCell ref="A35:H35"/>
    <mergeCell ref="A36:H36"/>
  </mergeCells>
  <phoneticPr fontId="48" type="noConversion"/>
  <printOptions horizontalCentered="1" verticalCentered="1"/>
  <pageMargins left="0.70866141732283505" right="0.35433070866141703" top="0.43307086614173201" bottom="0.39370078740157499" header="0.31496062992126" footer="0.31496062992126"/>
  <pageSetup paperSize="9" scale="93" orientation="portrait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workbookViewId="0">
      <selection activeCell="J11" sqref="J11"/>
    </sheetView>
  </sheetViews>
  <sheetFormatPr defaultColWidth="8.625" defaultRowHeight="16.5"/>
  <cols>
    <col min="1" max="1" width="26.75" style="23" customWidth="1"/>
    <col min="2" max="2" width="4.375" style="23" customWidth="1"/>
    <col min="3" max="3" width="10.875" style="23" customWidth="1"/>
    <col min="4" max="4" width="10" style="23" customWidth="1"/>
    <col min="5" max="5" width="10.875" style="59" customWidth="1"/>
    <col min="6" max="6" width="10.125" style="23" customWidth="1"/>
    <col min="7" max="7" width="8.5" style="23" customWidth="1"/>
    <col min="8" max="8" width="10.125" style="59" customWidth="1"/>
    <col min="9" max="9" width="8.625" style="23"/>
    <col min="10" max="10" width="10" style="23" bestFit="1" customWidth="1"/>
    <col min="11" max="11" width="9.125" style="23" customWidth="1"/>
    <col min="12" max="12" width="8.625" style="23"/>
    <col min="13" max="13" width="27.75" style="23" customWidth="1"/>
    <col min="14" max="16384" width="8.625" style="23"/>
  </cols>
  <sheetData>
    <row r="1" spans="1:14" ht="28.5" customHeight="1">
      <c r="A1" s="125" t="s">
        <v>67</v>
      </c>
      <c r="B1" s="125"/>
      <c r="C1" s="125"/>
      <c r="D1" s="125"/>
      <c r="E1" s="125"/>
      <c r="F1" s="125"/>
      <c r="G1" s="125"/>
      <c r="H1" s="125"/>
    </row>
    <row r="2" spans="1:14" ht="17.100000000000001" customHeight="1">
      <c r="A2" s="116" t="s">
        <v>68</v>
      </c>
      <c r="B2" s="116"/>
      <c r="C2" s="116"/>
      <c r="D2" s="116"/>
      <c r="E2" s="116"/>
      <c r="F2" s="116"/>
      <c r="G2" s="116"/>
      <c r="H2" s="116"/>
    </row>
    <row r="3" spans="1:14" ht="17.100000000000001" customHeight="1">
      <c r="A3" s="126" t="str">
        <f>'审计报表附表一-资产负债表'!A3:E3</f>
        <v>学校名称：北京北大资源研修学院</v>
      </c>
      <c r="B3" s="126"/>
      <c r="C3" s="126"/>
      <c r="D3" s="126"/>
      <c r="E3" s="126"/>
      <c r="F3" s="126"/>
      <c r="G3" s="60"/>
      <c r="H3" s="61" t="s">
        <v>69</v>
      </c>
    </row>
    <row r="4" spans="1:14" ht="18.600000000000001" customHeight="1">
      <c r="A4" s="124" t="s">
        <v>70</v>
      </c>
      <c r="B4" s="124" t="s">
        <v>71</v>
      </c>
      <c r="C4" s="127" t="s">
        <v>72</v>
      </c>
      <c r="D4" s="127"/>
      <c r="E4" s="127"/>
      <c r="F4" s="127" t="s">
        <v>73</v>
      </c>
      <c r="G4" s="127"/>
      <c r="H4" s="127"/>
      <c r="J4" s="2"/>
    </row>
    <row r="5" spans="1:14" ht="18.600000000000001" customHeight="1">
      <c r="A5" s="124"/>
      <c r="B5" s="124"/>
      <c r="C5" s="62" t="s">
        <v>74</v>
      </c>
      <c r="D5" s="62" t="s">
        <v>75</v>
      </c>
      <c r="E5" s="63" t="s">
        <v>76</v>
      </c>
      <c r="F5" s="62" t="s">
        <v>74</v>
      </c>
      <c r="G5" s="62" t="s">
        <v>75</v>
      </c>
      <c r="H5" s="63" t="s">
        <v>76</v>
      </c>
    </row>
    <row r="6" spans="1:14" ht="18.75" customHeight="1">
      <c r="A6" s="64" t="s">
        <v>77</v>
      </c>
      <c r="B6" s="65">
        <v>1</v>
      </c>
      <c r="C6" s="66">
        <f t="shared" ref="C6:G6" si="0">C7+C8+C9+C14+C15+C16</f>
        <v>7947647.4199999999</v>
      </c>
      <c r="D6" s="66">
        <f t="shared" si="0"/>
        <v>0</v>
      </c>
      <c r="E6" s="66">
        <f>C6+D6</f>
        <v>7947647.4199999999</v>
      </c>
      <c r="F6" s="66">
        <f t="shared" si="0"/>
        <v>17151517.470000003</v>
      </c>
      <c r="G6" s="66">
        <f t="shared" si="0"/>
        <v>0</v>
      </c>
      <c r="H6" s="67">
        <f>F6+G6</f>
        <v>17151517.470000003</v>
      </c>
      <c r="I6" s="82"/>
    </row>
    <row r="7" spans="1:14" ht="18.75" customHeight="1">
      <c r="A7" s="64" t="s">
        <v>78</v>
      </c>
      <c r="B7" s="65">
        <v>2</v>
      </c>
      <c r="C7" s="68"/>
      <c r="D7" s="68"/>
      <c r="E7" s="69">
        <f>C7+D7</f>
        <v>0</v>
      </c>
      <c r="F7" s="68"/>
      <c r="G7" s="68"/>
      <c r="H7" s="69">
        <f>F7+G7</f>
        <v>0</v>
      </c>
    </row>
    <row r="8" spans="1:14" ht="18.75" customHeight="1">
      <c r="A8" s="64" t="s">
        <v>79</v>
      </c>
      <c r="B8" s="65">
        <v>3</v>
      </c>
      <c r="C8" s="68"/>
      <c r="D8" s="68"/>
      <c r="E8" s="69">
        <f t="shared" ref="E8:E39" si="1">C8+D8</f>
        <v>0</v>
      </c>
      <c r="F8" s="68"/>
      <c r="G8" s="68"/>
      <c r="H8" s="69">
        <f t="shared" ref="H8:H39" si="2">F8+G8</f>
        <v>0</v>
      </c>
      <c r="M8" s="2"/>
    </row>
    <row r="9" spans="1:14" ht="18.75" customHeight="1">
      <c r="A9" s="64" t="s">
        <v>80</v>
      </c>
      <c r="B9" s="65">
        <v>4</v>
      </c>
      <c r="C9" s="70">
        <f t="shared" ref="C9:G9" si="3">SUM(C10:C13)</f>
        <v>7678744.9299999997</v>
      </c>
      <c r="D9" s="70">
        <f t="shared" si="3"/>
        <v>0</v>
      </c>
      <c r="E9" s="70">
        <f t="shared" si="1"/>
        <v>7678744.9299999997</v>
      </c>
      <c r="F9" s="70">
        <f>SUM(F10:F13)</f>
        <v>17033226.710000001</v>
      </c>
      <c r="G9" s="70">
        <f t="shared" si="3"/>
        <v>0</v>
      </c>
      <c r="H9" s="70">
        <f t="shared" si="2"/>
        <v>17033226.710000001</v>
      </c>
      <c r="K9" s="81"/>
      <c r="L9" s="21"/>
      <c r="M9" s="21"/>
      <c r="N9" s="22"/>
    </row>
    <row r="10" spans="1:14" ht="18.75" customHeight="1">
      <c r="A10" s="64" t="s">
        <v>81</v>
      </c>
      <c r="B10" s="65">
        <v>5</v>
      </c>
      <c r="C10" s="68">
        <v>3780337.21</v>
      </c>
      <c r="D10" s="68"/>
      <c r="E10" s="69">
        <f t="shared" si="1"/>
        <v>3780337.21</v>
      </c>
      <c r="F10" s="68">
        <v>3154034.91</v>
      </c>
      <c r="G10" s="68"/>
      <c r="H10" s="69">
        <f t="shared" si="2"/>
        <v>3154034.91</v>
      </c>
      <c r="K10" s="81"/>
      <c r="L10" s="21"/>
      <c r="M10" s="21"/>
      <c r="N10" s="22"/>
    </row>
    <row r="11" spans="1:14" ht="18.75" customHeight="1">
      <c r="A11" s="64" t="s">
        <v>82</v>
      </c>
      <c r="B11" s="65">
        <v>6</v>
      </c>
      <c r="C11" s="68">
        <v>131933.49</v>
      </c>
      <c r="D11" s="68"/>
      <c r="E11" s="69">
        <f t="shared" si="1"/>
        <v>131933.49</v>
      </c>
      <c r="F11" s="68">
        <v>53179.25</v>
      </c>
      <c r="G11" s="68"/>
      <c r="H11" s="69">
        <f t="shared" si="2"/>
        <v>53179.25</v>
      </c>
      <c r="K11" s="81"/>
      <c r="L11" s="21"/>
      <c r="M11" s="21"/>
      <c r="N11" s="22"/>
    </row>
    <row r="12" spans="1:14" ht="18.75" customHeight="1">
      <c r="A12" s="64" t="s">
        <v>83</v>
      </c>
      <c r="B12" s="65">
        <v>7</v>
      </c>
      <c r="C12" s="68"/>
      <c r="D12" s="68"/>
      <c r="E12" s="69">
        <f t="shared" si="1"/>
        <v>0</v>
      </c>
      <c r="F12" s="68"/>
      <c r="G12" s="68"/>
      <c r="H12" s="69">
        <f t="shared" si="2"/>
        <v>0</v>
      </c>
      <c r="K12" s="81"/>
      <c r="L12" s="21"/>
      <c r="M12" s="21"/>
      <c r="N12" s="22"/>
    </row>
    <row r="13" spans="1:14" ht="18.75" customHeight="1">
      <c r="A13" s="64" t="s">
        <v>84</v>
      </c>
      <c r="B13" s="65">
        <v>8</v>
      </c>
      <c r="C13" s="68">
        <v>3766474.23</v>
      </c>
      <c r="D13" s="68"/>
      <c r="E13" s="69">
        <f t="shared" si="1"/>
        <v>3766474.23</v>
      </c>
      <c r="F13" s="68">
        <v>13826012.550000001</v>
      </c>
      <c r="G13" s="68"/>
      <c r="H13" s="69">
        <f t="shared" si="2"/>
        <v>13826012.550000001</v>
      </c>
      <c r="K13" s="81"/>
      <c r="L13" s="21"/>
      <c r="M13" s="21"/>
      <c r="N13" s="22"/>
    </row>
    <row r="14" spans="1:14" ht="18.75" customHeight="1">
      <c r="A14" s="64" t="s">
        <v>85</v>
      </c>
      <c r="B14" s="65">
        <v>9</v>
      </c>
      <c r="C14" s="68">
        <v>0</v>
      </c>
      <c r="D14" s="68"/>
      <c r="E14" s="69">
        <f t="shared" si="1"/>
        <v>0</v>
      </c>
      <c r="F14" s="68"/>
      <c r="G14" s="68"/>
      <c r="H14" s="69">
        <f t="shared" si="2"/>
        <v>0</v>
      </c>
      <c r="K14" s="81"/>
      <c r="L14" s="21"/>
      <c r="M14" s="21"/>
      <c r="N14" s="22"/>
    </row>
    <row r="15" spans="1:14" ht="18.75" customHeight="1">
      <c r="A15" s="64" t="s">
        <v>86</v>
      </c>
      <c r="B15" s="65">
        <v>10</v>
      </c>
      <c r="C15" s="68">
        <v>0</v>
      </c>
      <c r="D15" s="68"/>
      <c r="E15" s="69">
        <f t="shared" si="1"/>
        <v>0</v>
      </c>
      <c r="F15" s="68"/>
      <c r="G15" s="68"/>
      <c r="H15" s="69">
        <f t="shared" si="2"/>
        <v>0</v>
      </c>
      <c r="K15" s="81"/>
      <c r="L15" s="21"/>
      <c r="M15" s="21"/>
      <c r="N15" s="22"/>
    </row>
    <row r="16" spans="1:14" ht="18.75" customHeight="1">
      <c r="A16" s="64" t="s">
        <v>87</v>
      </c>
      <c r="B16" s="65">
        <v>11</v>
      </c>
      <c r="C16" s="68">
        <v>268902.49</v>
      </c>
      <c r="D16" s="68"/>
      <c r="E16" s="69">
        <f t="shared" si="1"/>
        <v>268902.49</v>
      </c>
      <c r="F16" s="68">
        <v>118290.76</v>
      </c>
      <c r="G16" s="68"/>
      <c r="H16" s="69">
        <f t="shared" si="2"/>
        <v>118290.76</v>
      </c>
      <c r="K16" s="81"/>
      <c r="L16" s="21"/>
      <c r="M16" s="21"/>
      <c r="N16" s="22"/>
    </row>
    <row r="17" spans="1:14" ht="18.75" customHeight="1">
      <c r="A17" s="71" t="s">
        <v>88</v>
      </c>
      <c r="B17" s="65">
        <v>12</v>
      </c>
      <c r="C17" s="66">
        <f>C18+C34+C36+C37</f>
        <v>10638788.25</v>
      </c>
      <c r="D17" s="66">
        <f>D18+D34+D36+D37</f>
        <v>0</v>
      </c>
      <c r="E17" s="66">
        <f t="shared" si="1"/>
        <v>10638788.25</v>
      </c>
      <c r="F17" s="66">
        <f>F18+F34+F36+F37</f>
        <v>10888853.5</v>
      </c>
      <c r="G17" s="66">
        <f>G18+G34+G36+G37</f>
        <v>0</v>
      </c>
      <c r="H17" s="67">
        <f t="shared" si="2"/>
        <v>10888853.5</v>
      </c>
      <c r="K17" s="81"/>
      <c r="L17" s="21"/>
      <c r="M17" s="111"/>
      <c r="N17" s="22"/>
    </row>
    <row r="18" spans="1:14" ht="18.75" customHeight="1">
      <c r="A18" s="72" t="s">
        <v>89</v>
      </c>
      <c r="B18" s="73">
        <v>13</v>
      </c>
      <c r="C18" s="74">
        <f>C19+C22+C31+C32+C33</f>
        <v>1302464.1299999999</v>
      </c>
      <c r="D18" s="74">
        <f t="shared" ref="D18:H18" si="4">D19+D22+D31+D32+D33</f>
        <v>0</v>
      </c>
      <c r="E18" s="74">
        <f t="shared" si="4"/>
        <v>1302464.1299999999</v>
      </c>
      <c r="F18" s="74">
        <f t="shared" si="4"/>
        <v>1141965.18</v>
      </c>
      <c r="G18" s="74">
        <f t="shared" si="4"/>
        <v>0</v>
      </c>
      <c r="H18" s="74">
        <f t="shared" si="4"/>
        <v>1141965.18</v>
      </c>
      <c r="K18" s="81"/>
      <c r="L18" s="21"/>
      <c r="M18" s="111"/>
      <c r="N18" s="22"/>
    </row>
    <row r="19" spans="1:14" ht="18.75" customHeight="1">
      <c r="A19" s="72" t="s">
        <v>90</v>
      </c>
      <c r="B19" s="65">
        <v>14</v>
      </c>
      <c r="C19" s="75">
        <f>C20+C21</f>
        <v>468400</v>
      </c>
      <c r="D19" s="75"/>
      <c r="E19" s="76">
        <f>C19+D19</f>
        <v>468400</v>
      </c>
      <c r="F19" s="75">
        <f>F20+F21</f>
        <v>306480</v>
      </c>
      <c r="G19" s="75"/>
      <c r="H19" s="76">
        <f>F19+G19</f>
        <v>306480</v>
      </c>
      <c r="K19" s="81"/>
      <c r="L19" s="21"/>
      <c r="M19" s="21"/>
      <c r="N19" s="22"/>
    </row>
    <row r="20" spans="1:14" ht="18.75" customHeight="1">
      <c r="A20" s="77" t="s">
        <v>91</v>
      </c>
      <c r="B20" s="73">
        <v>15</v>
      </c>
      <c r="C20" s="68">
        <v>176400</v>
      </c>
      <c r="D20" s="68"/>
      <c r="E20" s="69">
        <f>C20+D20</f>
        <v>176400</v>
      </c>
      <c r="F20" s="68">
        <v>142000</v>
      </c>
      <c r="G20" s="68"/>
      <c r="H20" s="69">
        <f>F20+G20</f>
        <v>142000</v>
      </c>
      <c r="K20" s="81"/>
      <c r="L20" s="21"/>
      <c r="M20" s="21"/>
      <c r="N20" s="22"/>
    </row>
    <row r="21" spans="1:14" ht="18.75" customHeight="1">
      <c r="A21" s="72" t="s">
        <v>92</v>
      </c>
      <c r="B21" s="65">
        <v>16</v>
      </c>
      <c r="C21" s="68">
        <v>292000</v>
      </c>
      <c r="D21" s="68"/>
      <c r="E21" s="69">
        <f>C21+D21</f>
        <v>292000</v>
      </c>
      <c r="F21" s="68">
        <v>164480</v>
      </c>
      <c r="G21" s="68"/>
      <c r="H21" s="69">
        <f>F21+G21</f>
        <v>164480</v>
      </c>
      <c r="K21" s="82"/>
      <c r="M21" s="2"/>
    </row>
    <row r="22" spans="1:14" ht="18.75" customHeight="1">
      <c r="A22" s="72" t="s">
        <v>93</v>
      </c>
      <c r="B22" s="73">
        <v>17</v>
      </c>
      <c r="C22" s="75">
        <f t="shared" ref="C22:G22" si="5">SUM(C23:C30)</f>
        <v>412878.73</v>
      </c>
      <c r="D22" s="75">
        <f t="shared" si="5"/>
        <v>0</v>
      </c>
      <c r="E22" s="76">
        <f t="shared" si="1"/>
        <v>412878.73</v>
      </c>
      <c r="F22" s="75">
        <f t="shared" si="5"/>
        <v>468167.37</v>
      </c>
      <c r="G22" s="75">
        <f t="shared" si="5"/>
        <v>0</v>
      </c>
      <c r="H22" s="76">
        <f t="shared" si="2"/>
        <v>468167.37</v>
      </c>
    </row>
    <row r="23" spans="1:14" ht="18.75" customHeight="1">
      <c r="A23" s="72" t="s">
        <v>94</v>
      </c>
      <c r="B23" s="65">
        <v>18</v>
      </c>
      <c r="C23" s="78">
        <f>2766.5+350000</f>
        <v>352766.5</v>
      </c>
      <c r="D23" s="78"/>
      <c r="E23" s="69">
        <f t="shared" si="1"/>
        <v>352766.5</v>
      </c>
      <c r="F23" s="68">
        <v>375322.24</v>
      </c>
      <c r="G23" s="78"/>
      <c r="H23" s="69">
        <f t="shared" si="2"/>
        <v>375322.24</v>
      </c>
    </row>
    <row r="24" spans="1:14" ht="18.75" customHeight="1">
      <c r="A24" s="72" t="s">
        <v>95</v>
      </c>
      <c r="B24" s="73">
        <v>19</v>
      </c>
      <c r="C24" s="78">
        <v>588.91999999999996</v>
      </c>
      <c r="D24" s="78"/>
      <c r="E24" s="69">
        <f t="shared" si="1"/>
        <v>588.91999999999996</v>
      </c>
      <c r="F24" s="68">
        <v>91130.3</v>
      </c>
      <c r="G24" s="78"/>
      <c r="H24" s="69">
        <f t="shared" si="2"/>
        <v>91130.3</v>
      </c>
    </row>
    <row r="25" spans="1:14" ht="18.75" customHeight="1">
      <c r="A25" s="72" t="s">
        <v>96</v>
      </c>
      <c r="B25" s="65">
        <v>20</v>
      </c>
      <c r="C25" s="78">
        <v>1710.31</v>
      </c>
      <c r="D25" s="78"/>
      <c r="E25" s="69">
        <f t="shared" si="1"/>
        <v>1710.31</v>
      </c>
      <c r="F25" s="68">
        <v>1714.83</v>
      </c>
      <c r="G25" s="78"/>
      <c r="H25" s="69">
        <f t="shared" si="2"/>
        <v>1714.83</v>
      </c>
    </row>
    <row r="26" spans="1:14" ht="18.75" customHeight="1">
      <c r="A26" s="72" t="s">
        <v>97</v>
      </c>
      <c r="B26" s="73">
        <v>21</v>
      </c>
      <c r="C26" s="78">
        <v>0</v>
      </c>
      <c r="D26" s="78"/>
      <c r="E26" s="69">
        <f t="shared" si="1"/>
        <v>0</v>
      </c>
      <c r="F26" s="68"/>
      <c r="G26" s="78"/>
      <c r="H26" s="69">
        <f t="shared" si="2"/>
        <v>0</v>
      </c>
    </row>
    <row r="27" spans="1:14" ht="18.75" customHeight="1">
      <c r="A27" s="72" t="s">
        <v>98</v>
      </c>
      <c r="B27" s="65">
        <v>22</v>
      </c>
      <c r="C27" s="78">
        <v>24713</v>
      </c>
      <c r="D27" s="78"/>
      <c r="E27" s="69">
        <f t="shared" si="1"/>
        <v>24713</v>
      </c>
      <c r="F27" s="68"/>
      <c r="G27" s="78"/>
      <c r="H27" s="69">
        <f t="shared" si="2"/>
        <v>0</v>
      </c>
    </row>
    <row r="28" spans="1:14" ht="18.75" customHeight="1">
      <c r="A28" s="37" t="s">
        <v>99</v>
      </c>
      <c r="B28" s="73">
        <v>23</v>
      </c>
      <c r="C28" s="78">
        <v>0</v>
      </c>
      <c r="D28" s="78"/>
      <c r="E28" s="69">
        <f t="shared" si="1"/>
        <v>0</v>
      </c>
      <c r="F28" s="68"/>
      <c r="G28" s="78"/>
      <c r="H28" s="69">
        <f t="shared" si="2"/>
        <v>0</v>
      </c>
    </row>
    <row r="29" spans="1:14" ht="18.75" customHeight="1">
      <c r="A29" s="37" t="s">
        <v>100</v>
      </c>
      <c r="B29" s="65">
        <v>24</v>
      </c>
      <c r="C29" s="78">
        <f>383100-350000</f>
        <v>33100</v>
      </c>
      <c r="D29" s="78"/>
      <c r="E29" s="69">
        <f t="shared" si="1"/>
        <v>33100</v>
      </c>
      <c r="F29" s="68"/>
      <c r="G29" s="78"/>
      <c r="H29" s="69">
        <f t="shared" si="2"/>
        <v>0</v>
      </c>
      <c r="J29" s="82"/>
    </row>
    <row r="30" spans="1:14" ht="18.75" customHeight="1">
      <c r="A30" s="37" t="s">
        <v>101</v>
      </c>
      <c r="B30" s="73">
        <v>25</v>
      </c>
      <c r="C30" s="78">
        <v>0</v>
      </c>
      <c r="D30" s="78"/>
      <c r="E30" s="69">
        <f t="shared" si="1"/>
        <v>0</v>
      </c>
      <c r="F30" s="68"/>
      <c r="G30" s="78"/>
      <c r="H30" s="69">
        <f t="shared" si="2"/>
        <v>0</v>
      </c>
    </row>
    <row r="31" spans="1:14" ht="18.75" customHeight="1">
      <c r="A31" s="72" t="s">
        <v>102</v>
      </c>
      <c r="B31" s="65">
        <v>26</v>
      </c>
      <c r="C31" s="75">
        <v>37991.440000000002</v>
      </c>
      <c r="D31" s="75"/>
      <c r="E31" s="76">
        <f t="shared" si="1"/>
        <v>37991.440000000002</v>
      </c>
      <c r="F31" s="75"/>
      <c r="G31" s="75"/>
      <c r="H31" s="76">
        <f t="shared" si="2"/>
        <v>0</v>
      </c>
    </row>
    <row r="32" spans="1:14" ht="18.75" customHeight="1">
      <c r="A32" s="72" t="s">
        <v>103</v>
      </c>
      <c r="B32" s="73">
        <v>27</v>
      </c>
      <c r="C32" s="75">
        <v>134067.57</v>
      </c>
      <c r="D32" s="75"/>
      <c r="E32" s="76">
        <f t="shared" si="1"/>
        <v>134067.57</v>
      </c>
      <c r="F32" s="75">
        <v>330568.81</v>
      </c>
      <c r="G32" s="75"/>
      <c r="H32" s="76">
        <f t="shared" si="2"/>
        <v>330568.81</v>
      </c>
    </row>
    <row r="33" spans="1:13" ht="18.75" customHeight="1">
      <c r="A33" s="72" t="s">
        <v>104</v>
      </c>
      <c r="B33" s="65">
        <v>28</v>
      </c>
      <c r="C33" s="75">
        <v>249126.39</v>
      </c>
      <c r="D33" s="75">
        <v>0</v>
      </c>
      <c r="E33" s="76">
        <f t="shared" si="1"/>
        <v>249126.39</v>
      </c>
      <c r="F33" s="75">
        <v>36749</v>
      </c>
      <c r="G33" s="75"/>
      <c r="H33" s="76">
        <f t="shared" si="2"/>
        <v>36749</v>
      </c>
      <c r="M33" s="82"/>
    </row>
    <row r="34" spans="1:13" ht="18.75" customHeight="1">
      <c r="A34" s="71" t="s">
        <v>105</v>
      </c>
      <c r="B34" s="73">
        <v>29</v>
      </c>
      <c r="C34" s="74">
        <v>9336124.1199999992</v>
      </c>
      <c r="D34" s="74"/>
      <c r="E34" s="74">
        <f t="shared" si="1"/>
        <v>9336124.1199999992</v>
      </c>
      <c r="F34" s="74">
        <v>9746888.3200000003</v>
      </c>
      <c r="G34" s="74"/>
      <c r="H34" s="74">
        <f t="shared" si="2"/>
        <v>9746888.3200000003</v>
      </c>
      <c r="M34" s="82"/>
    </row>
    <row r="35" spans="1:13" ht="18.75" customHeight="1">
      <c r="A35" s="71" t="s">
        <v>106</v>
      </c>
      <c r="B35" s="65">
        <v>30</v>
      </c>
      <c r="C35" s="68">
        <v>1763985.81</v>
      </c>
      <c r="D35" s="68"/>
      <c r="E35" s="69">
        <f t="shared" si="1"/>
        <v>1763985.81</v>
      </c>
      <c r="F35" s="68">
        <v>1846943.18</v>
      </c>
      <c r="G35" s="68"/>
      <c r="H35" s="69">
        <f t="shared" si="2"/>
        <v>1846943.18</v>
      </c>
    </row>
    <row r="36" spans="1:13" ht="18.75" customHeight="1">
      <c r="A36" s="71" t="s">
        <v>107</v>
      </c>
      <c r="B36" s="73">
        <v>31</v>
      </c>
      <c r="C36" s="68"/>
      <c r="D36" s="68"/>
      <c r="E36" s="69">
        <f t="shared" si="1"/>
        <v>0</v>
      </c>
      <c r="F36" s="68"/>
      <c r="G36" s="68"/>
      <c r="H36" s="69">
        <f t="shared" si="2"/>
        <v>0</v>
      </c>
    </row>
    <row r="37" spans="1:13" ht="18.75" customHeight="1">
      <c r="A37" s="71" t="s">
        <v>108</v>
      </c>
      <c r="B37" s="65">
        <v>32</v>
      </c>
      <c r="C37" s="68">
        <v>200</v>
      </c>
      <c r="D37" s="68"/>
      <c r="E37" s="69">
        <f t="shared" si="1"/>
        <v>200</v>
      </c>
      <c r="F37" s="68"/>
      <c r="G37" s="68"/>
      <c r="H37" s="69">
        <f t="shared" si="2"/>
        <v>0</v>
      </c>
    </row>
    <row r="38" spans="1:13" ht="18.75" customHeight="1">
      <c r="A38" s="71" t="s">
        <v>109</v>
      </c>
      <c r="B38" s="73">
        <v>33</v>
      </c>
      <c r="C38" s="68"/>
      <c r="D38" s="68"/>
      <c r="E38" s="69">
        <f t="shared" si="1"/>
        <v>0</v>
      </c>
      <c r="F38" s="68">
        <v>-1878800</v>
      </c>
      <c r="G38" s="68">
        <f>-F38</f>
        <v>1878800</v>
      </c>
      <c r="H38" s="69">
        <f t="shared" si="2"/>
        <v>0</v>
      </c>
    </row>
    <row r="39" spans="1:13" ht="18.75" customHeight="1">
      <c r="A39" s="71" t="s">
        <v>110</v>
      </c>
      <c r="B39" s="65">
        <v>34</v>
      </c>
      <c r="C39" s="66">
        <f>C6-C17+C38</f>
        <v>-2691140.83</v>
      </c>
      <c r="D39" s="66">
        <f>D6-D17+D38</f>
        <v>0</v>
      </c>
      <c r="E39" s="66">
        <f t="shared" si="1"/>
        <v>-2691140.83</v>
      </c>
      <c r="F39" s="66">
        <f>F6-F17+F38</f>
        <v>4383863.9700000025</v>
      </c>
      <c r="G39" s="66">
        <f>G6-G17+G38</f>
        <v>1878800</v>
      </c>
      <c r="H39" s="67">
        <f t="shared" si="2"/>
        <v>6262663.9700000025</v>
      </c>
    </row>
    <row r="40" spans="1:13">
      <c r="A40" s="79" t="s">
        <v>111</v>
      </c>
      <c r="B40" s="79"/>
      <c r="C40" s="79"/>
      <c r="D40" s="79"/>
      <c r="E40" s="80"/>
      <c r="F40" s="79"/>
      <c r="G40" s="79"/>
      <c r="H40" s="80"/>
    </row>
    <row r="41" spans="1:13">
      <c r="A41" s="79" t="s">
        <v>112</v>
      </c>
      <c r="B41" s="79"/>
      <c r="C41" s="79"/>
      <c r="D41" s="79"/>
      <c r="E41" s="80"/>
      <c r="F41" s="79"/>
      <c r="G41" s="79"/>
      <c r="H41" s="80"/>
    </row>
    <row r="42" spans="1:13">
      <c r="A42" s="79"/>
      <c r="B42" s="79"/>
      <c r="C42" s="79"/>
      <c r="D42" s="79"/>
      <c r="E42" s="80"/>
      <c r="F42" s="79"/>
      <c r="G42" s="79"/>
      <c r="H42" s="80"/>
    </row>
    <row r="43" spans="1:13">
      <c r="A43" s="123">
        <v>4</v>
      </c>
      <c r="B43" s="123"/>
      <c r="C43" s="123"/>
      <c r="D43" s="123"/>
      <c r="E43" s="123"/>
      <c r="F43" s="123"/>
      <c r="G43" s="123"/>
      <c r="H43" s="123"/>
    </row>
  </sheetData>
  <protectedRanges>
    <protectedRange password="CC71" sqref="G9 C7:D16 C23:D30 C20:D20 C21 F23:F38 C31:C38 F19:F21 C19 F7:F11 F13:F16" name="区域1_1"/>
  </protectedRanges>
  <mergeCells count="8">
    <mergeCell ref="A43:H43"/>
    <mergeCell ref="A4:A5"/>
    <mergeCell ref="B4:B5"/>
    <mergeCell ref="A1:H1"/>
    <mergeCell ref="A2:H2"/>
    <mergeCell ref="A3:F3"/>
    <mergeCell ref="C4:E4"/>
    <mergeCell ref="F4:H4"/>
  </mergeCells>
  <phoneticPr fontId="48" type="noConversion"/>
  <printOptions horizontalCentered="1" verticalCentered="1"/>
  <pageMargins left="0.70866141732283505" right="0.31496062992126" top="0.74803149606299202" bottom="0.55118110236220497" header="0.31496062992126" footer="0.31496062992126"/>
  <pageSetup paperSize="9" scale="98" orientation="portrait" blackAndWhite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workbookViewId="0">
      <selection activeCell="G14" sqref="G14"/>
    </sheetView>
  </sheetViews>
  <sheetFormatPr defaultColWidth="8.625" defaultRowHeight="16.5"/>
  <cols>
    <col min="1" max="1" width="49.75" style="44" customWidth="1"/>
    <col min="2" max="2" width="5.625" style="44" customWidth="1"/>
    <col min="3" max="3" width="24.125" style="44" customWidth="1"/>
    <col min="4" max="16384" width="8.625" style="44"/>
  </cols>
  <sheetData>
    <row r="1" spans="1:3" ht="26.1" customHeight="1">
      <c r="A1" s="128" t="s">
        <v>113</v>
      </c>
      <c r="B1" s="128"/>
      <c r="C1" s="128"/>
    </row>
    <row r="2" spans="1:3">
      <c r="A2" s="129" t="s">
        <v>114</v>
      </c>
      <c r="B2" s="129"/>
      <c r="C2" s="129"/>
    </row>
    <row r="3" spans="1:3" s="41" customFormat="1" ht="18.95" customHeight="1">
      <c r="A3" s="130" t="str">
        <f>'审计报告附表二-业务活动表'!A3:F3</f>
        <v>学校名称：北京北大资源研修学院</v>
      </c>
      <c r="B3" s="130"/>
      <c r="C3" s="45" t="s">
        <v>115</v>
      </c>
    </row>
    <row r="4" spans="1:3" s="42" customFormat="1" ht="18.95" customHeight="1">
      <c r="A4" s="46" t="s">
        <v>116</v>
      </c>
      <c r="B4" s="46" t="s">
        <v>117</v>
      </c>
      <c r="C4" s="46" t="s">
        <v>118</v>
      </c>
    </row>
    <row r="5" spans="1:3" s="43" customFormat="1" ht="18.95" customHeight="1">
      <c r="A5" s="47" t="s">
        <v>119</v>
      </c>
      <c r="B5" s="47"/>
      <c r="C5" s="48"/>
    </row>
    <row r="6" spans="1:3" s="43" customFormat="1" ht="18.95" customHeight="1">
      <c r="A6" s="47" t="s">
        <v>120</v>
      </c>
      <c r="B6" s="49">
        <v>1</v>
      </c>
      <c r="C6" s="50"/>
    </row>
    <row r="7" spans="1:3" s="43" customFormat="1" ht="18.95" customHeight="1">
      <c r="A7" s="47" t="s">
        <v>121</v>
      </c>
      <c r="B7" s="49">
        <v>2</v>
      </c>
      <c r="C7" s="48"/>
    </row>
    <row r="8" spans="1:3" s="43" customFormat="1" ht="18.95" customHeight="1">
      <c r="A8" s="47" t="s">
        <v>122</v>
      </c>
      <c r="B8" s="49">
        <v>3</v>
      </c>
      <c r="C8" s="48">
        <v>8022705.3300000001</v>
      </c>
    </row>
    <row r="9" spans="1:3" s="43" customFormat="1" ht="18.95" customHeight="1">
      <c r="A9" s="47" t="s">
        <v>123</v>
      </c>
      <c r="B9" s="49">
        <v>4</v>
      </c>
      <c r="C9" s="48"/>
    </row>
    <row r="10" spans="1:3" s="43" customFormat="1" ht="18.95" customHeight="1">
      <c r="A10" s="47" t="s">
        <v>124</v>
      </c>
      <c r="B10" s="49">
        <v>5</v>
      </c>
      <c r="C10" s="48"/>
    </row>
    <row r="11" spans="1:3" s="43" customFormat="1" ht="18.95" customHeight="1">
      <c r="A11" s="47" t="s">
        <v>125</v>
      </c>
      <c r="B11" s="49">
        <v>8</v>
      </c>
      <c r="C11" s="48">
        <v>9285483.6799999997</v>
      </c>
    </row>
    <row r="12" spans="1:3" s="43" customFormat="1" ht="18.95" customHeight="1">
      <c r="A12" s="51" t="s">
        <v>126</v>
      </c>
      <c r="B12" s="46">
        <v>13</v>
      </c>
      <c r="C12" s="52">
        <f>SUM(C6:C11)</f>
        <v>17308189.009999998</v>
      </c>
    </row>
    <row r="13" spans="1:3" s="43" customFormat="1" ht="18.95" customHeight="1">
      <c r="A13" s="47" t="s">
        <v>127</v>
      </c>
      <c r="B13" s="49">
        <v>14</v>
      </c>
      <c r="C13" s="50"/>
    </row>
    <row r="14" spans="1:3" s="43" customFormat="1" ht="18.95" customHeight="1">
      <c r="A14" s="47" t="s">
        <v>128</v>
      </c>
      <c r="B14" s="49">
        <v>15</v>
      </c>
      <c r="C14" s="48">
        <v>2401689.56</v>
      </c>
    </row>
    <row r="15" spans="1:3" s="43" customFormat="1" ht="18.95" customHeight="1">
      <c r="A15" s="47" t="s">
        <v>129</v>
      </c>
      <c r="B15" s="49">
        <v>16</v>
      </c>
      <c r="C15" s="48">
        <v>6615570.5599999996</v>
      </c>
    </row>
    <row r="16" spans="1:3" s="43" customFormat="1" ht="18.95" customHeight="1">
      <c r="A16" s="47" t="s">
        <v>130</v>
      </c>
      <c r="B16" s="49"/>
      <c r="C16" s="48">
        <v>598609.98</v>
      </c>
    </row>
    <row r="17" spans="1:3" s="43" customFormat="1" ht="18.95" customHeight="1">
      <c r="A17" s="47" t="s">
        <v>131</v>
      </c>
      <c r="B17" s="49">
        <v>19</v>
      </c>
      <c r="C17" s="48">
        <v>480345.07</v>
      </c>
    </row>
    <row r="18" spans="1:3" s="43" customFormat="1" ht="18.95" customHeight="1">
      <c r="A18" s="51" t="s">
        <v>132</v>
      </c>
      <c r="B18" s="46">
        <v>23</v>
      </c>
      <c r="C18" s="52">
        <f>SUM(C13:C17)</f>
        <v>10096215.17</v>
      </c>
    </row>
    <row r="19" spans="1:3" s="43" customFormat="1" ht="18.95" customHeight="1">
      <c r="A19" s="53" t="s">
        <v>133</v>
      </c>
      <c r="B19" s="46">
        <v>24</v>
      </c>
      <c r="C19" s="54">
        <f>C12-C18</f>
        <v>7211973.839999998</v>
      </c>
    </row>
    <row r="20" spans="1:3" s="43" customFormat="1" ht="18.95" customHeight="1">
      <c r="A20" s="47" t="s">
        <v>134</v>
      </c>
      <c r="B20" s="49"/>
      <c r="C20" s="48"/>
    </row>
    <row r="21" spans="1:3" s="43" customFormat="1" ht="18.95" customHeight="1">
      <c r="A21" s="47" t="s">
        <v>135</v>
      </c>
      <c r="B21" s="49">
        <v>25</v>
      </c>
      <c r="C21" s="48"/>
    </row>
    <row r="22" spans="1:3" s="43" customFormat="1" ht="18.95" customHeight="1">
      <c r="A22" s="47" t="s">
        <v>136</v>
      </c>
      <c r="B22" s="49">
        <v>26</v>
      </c>
      <c r="C22" s="48"/>
    </row>
    <row r="23" spans="1:3" s="43" customFormat="1" ht="18.95" customHeight="1">
      <c r="A23" s="47" t="s">
        <v>137</v>
      </c>
      <c r="B23" s="49">
        <v>27</v>
      </c>
      <c r="C23" s="48"/>
    </row>
    <row r="24" spans="1:3" s="43" customFormat="1" ht="18.95" customHeight="1">
      <c r="A24" s="47" t="s">
        <v>138</v>
      </c>
      <c r="B24" s="49">
        <v>30</v>
      </c>
      <c r="C24" s="48"/>
    </row>
    <row r="25" spans="1:3" s="43" customFormat="1" ht="18.95" customHeight="1">
      <c r="A25" s="51" t="s">
        <v>126</v>
      </c>
      <c r="B25" s="49">
        <v>34</v>
      </c>
      <c r="C25" s="52">
        <f>SUM(C21:C24)</f>
        <v>0</v>
      </c>
    </row>
    <row r="26" spans="1:3" s="43" customFormat="1" ht="18.95" customHeight="1">
      <c r="A26" s="47" t="s">
        <v>139</v>
      </c>
      <c r="B26" s="49">
        <v>35</v>
      </c>
      <c r="C26" s="48">
        <v>1784519.25</v>
      </c>
    </row>
    <row r="27" spans="1:3" s="43" customFormat="1" ht="18.95" customHeight="1">
      <c r="A27" s="47" t="s">
        <v>140</v>
      </c>
      <c r="B27" s="49">
        <v>36</v>
      </c>
      <c r="C27" s="48"/>
    </row>
    <row r="28" spans="1:3" s="43" customFormat="1" ht="18.95" customHeight="1">
      <c r="A28" s="47" t="s">
        <v>141</v>
      </c>
      <c r="B28" s="49">
        <v>39</v>
      </c>
      <c r="C28" s="48"/>
    </row>
    <row r="29" spans="1:3" s="43" customFormat="1" ht="18.95" customHeight="1">
      <c r="A29" s="51" t="s">
        <v>132</v>
      </c>
      <c r="B29" s="46">
        <v>43</v>
      </c>
      <c r="C29" s="52">
        <f>SUM(C26:C28)</f>
        <v>1784519.25</v>
      </c>
    </row>
    <row r="30" spans="1:3" s="43" customFormat="1" ht="18.95" customHeight="1">
      <c r="A30" s="53" t="s">
        <v>142</v>
      </c>
      <c r="B30" s="46">
        <v>44</v>
      </c>
      <c r="C30" s="54">
        <f>C25-C29</f>
        <v>-1784519.25</v>
      </c>
    </row>
    <row r="31" spans="1:3" s="43" customFormat="1" ht="18.95" customHeight="1">
      <c r="A31" s="47" t="s">
        <v>143</v>
      </c>
      <c r="B31" s="49"/>
      <c r="C31" s="48"/>
    </row>
    <row r="32" spans="1:3" s="43" customFormat="1" ht="18.95" customHeight="1">
      <c r="A32" s="47" t="s">
        <v>144</v>
      </c>
      <c r="B32" s="49">
        <v>45</v>
      </c>
      <c r="C32" s="48"/>
    </row>
    <row r="33" spans="1:3" s="43" customFormat="1" ht="18.95" customHeight="1">
      <c r="A33" s="47" t="s">
        <v>145</v>
      </c>
      <c r="B33" s="49">
        <v>48</v>
      </c>
      <c r="C33" s="48"/>
    </row>
    <row r="34" spans="1:3" s="43" customFormat="1" ht="18.95" customHeight="1">
      <c r="A34" s="51" t="s">
        <v>126</v>
      </c>
      <c r="B34" s="46">
        <v>50</v>
      </c>
      <c r="C34" s="52">
        <f>SUM(C32:C33)</f>
        <v>0</v>
      </c>
    </row>
    <row r="35" spans="1:3" s="43" customFormat="1" ht="18.95" customHeight="1">
      <c r="A35" s="47" t="s">
        <v>146</v>
      </c>
      <c r="B35" s="49">
        <v>51</v>
      </c>
      <c r="C35" s="48"/>
    </row>
    <row r="36" spans="1:3" s="43" customFormat="1" ht="18.95" customHeight="1">
      <c r="A36" s="47" t="s">
        <v>147</v>
      </c>
      <c r="B36" s="49">
        <v>52</v>
      </c>
      <c r="C36" s="48"/>
    </row>
    <row r="37" spans="1:3" s="43" customFormat="1" ht="18.95" customHeight="1">
      <c r="A37" s="47" t="s">
        <v>148</v>
      </c>
      <c r="B37" s="49">
        <v>55</v>
      </c>
      <c r="C37" s="48"/>
    </row>
    <row r="38" spans="1:3" s="43" customFormat="1" ht="18.95" customHeight="1">
      <c r="A38" s="51" t="s">
        <v>132</v>
      </c>
      <c r="B38" s="46">
        <v>58</v>
      </c>
      <c r="C38" s="52">
        <f>SUM(C35:C37)</f>
        <v>0</v>
      </c>
    </row>
    <row r="39" spans="1:3" s="43" customFormat="1" ht="18.95" customHeight="1">
      <c r="A39" s="53" t="s">
        <v>149</v>
      </c>
      <c r="B39" s="46">
        <v>59</v>
      </c>
      <c r="C39" s="54">
        <f>C34-C38</f>
        <v>0</v>
      </c>
    </row>
    <row r="40" spans="1:3" s="43" customFormat="1" ht="18.95" customHeight="1">
      <c r="A40" s="51" t="s">
        <v>150</v>
      </c>
      <c r="B40" s="46">
        <v>60</v>
      </c>
      <c r="C40" s="55"/>
    </row>
    <row r="41" spans="1:3" s="43" customFormat="1" ht="18.95" customHeight="1">
      <c r="A41" s="51" t="s">
        <v>151</v>
      </c>
      <c r="B41" s="46">
        <v>61</v>
      </c>
      <c r="C41" s="56">
        <f>SUM(C19,C30,C39)</f>
        <v>5427454.589999998</v>
      </c>
    </row>
    <row r="42" spans="1:3">
      <c r="A42" s="131" t="s">
        <v>152</v>
      </c>
      <c r="B42" s="131"/>
      <c r="C42" s="131"/>
    </row>
    <row r="43" spans="1:3">
      <c r="A43" s="132" t="s">
        <v>153</v>
      </c>
      <c r="B43" s="132"/>
      <c r="C43" s="132"/>
    </row>
    <row r="44" spans="1:3">
      <c r="A44" s="57"/>
      <c r="B44" s="57"/>
      <c r="C44" s="57"/>
    </row>
    <row r="45" spans="1:3">
      <c r="A45" s="123">
        <v>5</v>
      </c>
      <c r="B45" s="123"/>
      <c r="C45" s="123"/>
    </row>
    <row r="46" spans="1:3">
      <c r="C46" s="58">
        <f>'审计报表附表一-资产负债表'!D6-'审计报表附表一-资产负债表'!C6-C41</f>
        <v>0</v>
      </c>
    </row>
  </sheetData>
  <mergeCells count="6">
    <mergeCell ref="A45:C45"/>
    <mergeCell ref="A1:C1"/>
    <mergeCell ref="A2:C2"/>
    <mergeCell ref="A3:B3"/>
    <mergeCell ref="A42:C42"/>
    <mergeCell ref="A43:C43"/>
  </mergeCells>
  <phoneticPr fontId="48" type="noConversion"/>
  <printOptions horizontalCentered="1" verticalCentered="1"/>
  <pageMargins left="0.69930555555555596" right="0.43" top="0.55000000000000004" bottom="0.56999999999999995" header="0.3" footer="0.3"/>
  <pageSetup paperSize="9" fitToHeight="0"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G10" sqref="G10"/>
    </sheetView>
  </sheetViews>
  <sheetFormatPr defaultColWidth="8.625" defaultRowHeight="16.5"/>
  <cols>
    <col min="1" max="1" width="18.75" style="23" customWidth="1"/>
    <col min="2" max="2" width="11.125" style="23" customWidth="1"/>
    <col min="3" max="9" width="12.25" style="23" customWidth="1"/>
    <col min="10" max="16384" width="8.625" style="23"/>
  </cols>
  <sheetData>
    <row r="1" spans="1:9" ht="27" customHeight="1">
      <c r="A1" s="133" t="s">
        <v>154</v>
      </c>
      <c r="B1" s="133"/>
      <c r="C1" s="133"/>
      <c r="D1" s="133"/>
      <c r="E1" s="133"/>
      <c r="F1" s="133"/>
      <c r="G1" s="133"/>
      <c r="H1" s="133"/>
      <c r="I1" s="133"/>
    </row>
    <row r="2" spans="1:9">
      <c r="A2" s="134" t="s">
        <v>155</v>
      </c>
      <c r="B2" s="134"/>
      <c r="C2" s="134"/>
      <c r="D2" s="134"/>
      <c r="E2" s="134"/>
      <c r="F2" s="134"/>
      <c r="G2" s="134"/>
      <c r="H2" s="134"/>
      <c r="I2" s="134"/>
    </row>
    <row r="3" spans="1:9" s="21" customFormat="1" ht="17.100000000000001" customHeight="1">
      <c r="A3" s="135" t="str">
        <f>'审计报告附表三-现金流量表'!A3:B3</f>
        <v>学校名称：北京北大资源研修学院</v>
      </c>
      <c r="B3" s="135"/>
      <c r="C3" s="135"/>
      <c r="D3" s="135"/>
      <c r="E3" s="135"/>
      <c r="F3" s="135"/>
      <c r="G3" s="135"/>
      <c r="H3" s="24"/>
      <c r="I3" s="40" t="s">
        <v>115</v>
      </c>
    </row>
    <row r="4" spans="1:9" s="22" customFormat="1" ht="16.5" customHeight="1">
      <c r="A4" s="139" t="s">
        <v>156</v>
      </c>
      <c r="B4" s="139"/>
      <c r="C4" s="138" t="s">
        <v>157</v>
      </c>
      <c r="D4" s="138" t="s">
        <v>158</v>
      </c>
      <c r="E4" s="138" t="s">
        <v>159</v>
      </c>
      <c r="F4" s="136" t="s">
        <v>160</v>
      </c>
      <c r="G4" s="136"/>
      <c r="H4" s="136"/>
      <c r="I4" s="136"/>
    </row>
    <row r="5" spans="1:9" s="22" customFormat="1" ht="22.5">
      <c r="A5" s="139"/>
      <c r="B5" s="139"/>
      <c r="C5" s="138"/>
      <c r="D5" s="138"/>
      <c r="E5" s="138"/>
      <c r="F5" s="26" t="s">
        <v>161</v>
      </c>
      <c r="G5" s="26" t="s">
        <v>162</v>
      </c>
      <c r="H5" s="26" t="s">
        <v>163</v>
      </c>
      <c r="I5" s="26" t="s">
        <v>164</v>
      </c>
    </row>
    <row r="6" spans="1:9" s="22" customFormat="1" ht="15.95" customHeight="1">
      <c r="A6" s="137" t="s">
        <v>165</v>
      </c>
      <c r="B6" s="137"/>
      <c r="C6" s="28">
        <v>1</v>
      </c>
      <c r="D6" s="28">
        <v>2</v>
      </c>
      <c r="E6" s="28">
        <v>3</v>
      </c>
      <c r="F6" s="28">
        <v>4</v>
      </c>
      <c r="G6" s="28">
        <v>5</v>
      </c>
      <c r="H6" s="28">
        <v>6</v>
      </c>
      <c r="I6" s="28">
        <v>7</v>
      </c>
    </row>
    <row r="7" spans="1:9" s="22" customFormat="1" ht="18.95" customHeight="1">
      <c r="A7" s="141" t="s">
        <v>166</v>
      </c>
      <c r="B7" s="27" t="s">
        <v>167</v>
      </c>
      <c r="C7" s="30"/>
      <c r="D7" s="30"/>
      <c r="E7" s="31">
        <f t="shared" ref="E7:E28" si="0">D7-C7</f>
        <v>0</v>
      </c>
      <c r="F7" s="30"/>
      <c r="G7" s="30"/>
      <c r="H7" s="30"/>
      <c r="I7" s="30"/>
    </row>
    <row r="8" spans="1:9" s="22" customFormat="1" ht="18.95" customHeight="1">
      <c r="A8" s="141"/>
      <c r="B8" s="27" t="s">
        <v>168</v>
      </c>
      <c r="C8" s="32"/>
      <c r="D8" s="32"/>
      <c r="E8" s="33">
        <f t="shared" si="0"/>
        <v>0</v>
      </c>
      <c r="F8" s="34"/>
      <c r="G8" s="34"/>
      <c r="H8" s="34"/>
      <c r="I8" s="34"/>
    </row>
    <row r="9" spans="1:9" s="22" customFormat="1" ht="18.95" customHeight="1">
      <c r="A9" s="137" t="s">
        <v>169</v>
      </c>
      <c r="B9" s="27" t="s">
        <v>167</v>
      </c>
      <c r="C9" s="35"/>
      <c r="D9" s="35"/>
      <c r="E9" s="31">
        <f t="shared" si="0"/>
        <v>0</v>
      </c>
      <c r="F9" s="30"/>
      <c r="G9" s="30"/>
      <c r="H9" s="30"/>
      <c r="I9" s="30"/>
    </row>
    <row r="10" spans="1:9" s="22" customFormat="1" ht="18.95" customHeight="1">
      <c r="A10" s="137"/>
      <c r="B10" s="27" t="s">
        <v>168</v>
      </c>
      <c r="C10" s="32"/>
      <c r="D10" s="32"/>
      <c r="E10" s="33">
        <f t="shared" si="0"/>
        <v>0</v>
      </c>
      <c r="F10" s="34"/>
      <c r="G10" s="34"/>
      <c r="H10" s="34"/>
      <c r="I10" s="34"/>
    </row>
    <row r="11" spans="1:9" s="22" customFormat="1" ht="18.95" customHeight="1">
      <c r="A11" s="137" t="s">
        <v>170</v>
      </c>
      <c r="B11" s="27" t="s">
        <v>167</v>
      </c>
      <c r="C11" s="35"/>
      <c r="D11" s="35"/>
      <c r="E11" s="31">
        <f t="shared" si="0"/>
        <v>0</v>
      </c>
      <c r="F11" s="30"/>
      <c r="G11" s="30"/>
      <c r="H11" s="30"/>
      <c r="I11" s="30"/>
    </row>
    <row r="12" spans="1:9" s="22" customFormat="1" ht="18.95" customHeight="1">
      <c r="A12" s="137"/>
      <c r="B12" s="27" t="s">
        <v>168</v>
      </c>
      <c r="C12" s="32"/>
      <c r="D12" s="32"/>
      <c r="E12" s="33">
        <f t="shared" si="0"/>
        <v>0</v>
      </c>
      <c r="F12" s="34"/>
      <c r="G12" s="34"/>
      <c r="H12" s="34"/>
      <c r="I12" s="34"/>
    </row>
    <row r="13" spans="1:9" s="22" customFormat="1" ht="18.95" customHeight="1">
      <c r="A13" s="137" t="s">
        <v>171</v>
      </c>
      <c r="B13" s="27" t="s">
        <v>167</v>
      </c>
      <c r="C13" s="35"/>
      <c r="D13" s="35"/>
      <c r="E13" s="31">
        <f t="shared" si="0"/>
        <v>0</v>
      </c>
      <c r="F13" s="30"/>
      <c r="G13" s="30"/>
      <c r="H13" s="30"/>
      <c r="I13" s="30"/>
    </row>
    <row r="14" spans="1:9" s="22" customFormat="1" ht="18.95" customHeight="1">
      <c r="A14" s="137"/>
      <c r="B14" s="27" t="s">
        <v>168</v>
      </c>
      <c r="C14" s="32"/>
      <c r="D14" s="32"/>
      <c r="E14" s="33">
        <f t="shared" si="0"/>
        <v>0</v>
      </c>
      <c r="F14" s="34"/>
      <c r="G14" s="34"/>
      <c r="H14" s="34"/>
      <c r="I14" s="34"/>
    </row>
    <row r="15" spans="1:9" s="22" customFormat="1" ht="18.95" customHeight="1">
      <c r="A15" s="141" t="s">
        <v>172</v>
      </c>
      <c r="B15" s="27" t="s">
        <v>173</v>
      </c>
      <c r="C15" s="35">
        <v>2972</v>
      </c>
      <c r="D15" s="35">
        <v>3028</v>
      </c>
      <c r="E15" s="31">
        <f t="shared" si="0"/>
        <v>56</v>
      </c>
      <c r="F15" s="30">
        <v>57</v>
      </c>
      <c r="G15" s="30"/>
      <c r="H15" s="30"/>
      <c r="I15" s="30">
        <v>1</v>
      </c>
    </row>
    <row r="16" spans="1:9" s="22" customFormat="1" ht="18.95" customHeight="1">
      <c r="A16" s="141"/>
      <c r="B16" s="27" t="s">
        <v>168</v>
      </c>
      <c r="C16" s="32">
        <v>10407838.85</v>
      </c>
      <c r="D16" s="32">
        <v>29393584.91</v>
      </c>
      <c r="E16" s="33">
        <f t="shared" si="0"/>
        <v>18985746.060000002</v>
      </c>
      <c r="F16" s="34">
        <v>18990146.059999999</v>
      </c>
      <c r="G16" s="34"/>
      <c r="H16" s="34"/>
      <c r="I16" s="34">
        <v>4400</v>
      </c>
    </row>
    <row r="17" spans="1:9" s="22" customFormat="1" ht="18.95" customHeight="1">
      <c r="A17" s="141" t="s">
        <v>174</v>
      </c>
      <c r="B17" s="27" t="s">
        <v>173</v>
      </c>
      <c r="C17" s="35">
        <v>3007</v>
      </c>
      <c r="D17" s="35">
        <v>2984</v>
      </c>
      <c r="E17" s="31">
        <f t="shared" si="0"/>
        <v>-23</v>
      </c>
      <c r="F17" s="35">
        <v>0</v>
      </c>
      <c r="G17" s="35"/>
      <c r="H17" s="35"/>
      <c r="I17" s="35">
        <v>23</v>
      </c>
    </row>
    <row r="18" spans="1:9" s="22" customFormat="1" ht="18.95" customHeight="1">
      <c r="A18" s="141"/>
      <c r="B18" s="27" t="s">
        <v>168</v>
      </c>
      <c r="C18" s="32">
        <v>10415351.25</v>
      </c>
      <c r="D18" s="32">
        <v>10408681.25</v>
      </c>
      <c r="E18" s="33">
        <f t="shared" si="0"/>
        <v>-6670</v>
      </c>
      <c r="F18" s="32">
        <v>0</v>
      </c>
      <c r="G18" s="32"/>
      <c r="H18" s="32"/>
      <c r="I18" s="32">
        <v>6670</v>
      </c>
    </row>
    <row r="19" spans="1:9" s="22" customFormat="1" ht="18.95" customHeight="1">
      <c r="A19" s="142" t="s">
        <v>175</v>
      </c>
      <c r="B19" s="36" t="s">
        <v>173</v>
      </c>
      <c r="C19" s="35">
        <v>1422</v>
      </c>
      <c r="D19" s="35">
        <v>1422</v>
      </c>
      <c r="E19" s="31">
        <f t="shared" si="0"/>
        <v>0</v>
      </c>
      <c r="F19" s="35">
        <v>0</v>
      </c>
      <c r="G19" s="35"/>
      <c r="H19" s="35"/>
      <c r="I19" s="35"/>
    </row>
    <row r="20" spans="1:9" s="22" customFormat="1" ht="18.95" customHeight="1">
      <c r="A20" s="142"/>
      <c r="B20" s="36" t="s">
        <v>168</v>
      </c>
      <c r="C20" s="32">
        <v>5795158.4000000004</v>
      </c>
      <c r="D20" s="32">
        <v>5795158.4000000004</v>
      </c>
      <c r="E20" s="33">
        <f t="shared" si="0"/>
        <v>0</v>
      </c>
      <c r="F20" s="32">
        <v>0</v>
      </c>
      <c r="G20" s="32"/>
      <c r="H20" s="32"/>
      <c r="I20" s="32"/>
    </row>
    <row r="21" spans="1:9" s="22" customFormat="1" ht="18.95" customHeight="1">
      <c r="A21" s="141" t="s">
        <v>176</v>
      </c>
      <c r="B21" s="36" t="s">
        <v>177</v>
      </c>
      <c r="C21" s="35">
        <v>4</v>
      </c>
      <c r="D21" s="35">
        <v>4</v>
      </c>
      <c r="E21" s="31">
        <f t="shared" si="0"/>
        <v>0</v>
      </c>
      <c r="F21" s="30">
        <v>0</v>
      </c>
      <c r="G21" s="30"/>
      <c r="H21" s="30"/>
      <c r="I21" s="30"/>
    </row>
    <row r="22" spans="1:9" s="22" customFormat="1" ht="18.95" customHeight="1">
      <c r="A22" s="141"/>
      <c r="B22" s="36" t="s">
        <v>168</v>
      </c>
      <c r="C22" s="32">
        <v>1165136.21</v>
      </c>
      <c r="D22" s="32">
        <v>1165136.21</v>
      </c>
      <c r="E22" s="33">
        <f t="shared" si="0"/>
        <v>0</v>
      </c>
      <c r="F22" s="34">
        <v>0</v>
      </c>
      <c r="G22" s="34"/>
      <c r="H22" s="34"/>
      <c r="I22" s="34"/>
    </row>
    <row r="23" spans="1:9" s="22" customFormat="1" ht="18.95" customHeight="1">
      <c r="A23" s="141" t="s">
        <v>178</v>
      </c>
      <c r="B23" s="36" t="s">
        <v>179</v>
      </c>
      <c r="C23" s="35">
        <v>5464</v>
      </c>
      <c r="D23" s="35">
        <v>5464</v>
      </c>
      <c r="E23" s="31">
        <f t="shared" si="0"/>
        <v>0</v>
      </c>
      <c r="F23" s="30">
        <v>0</v>
      </c>
      <c r="G23" s="30"/>
      <c r="H23" s="30"/>
      <c r="I23" s="30"/>
    </row>
    <row r="24" spans="1:9" s="22" customFormat="1" ht="18.95" customHeight="1">
      <c r="A24" s="141"/>
      <c r="B24" s="36" t="s">
        <v>168</v>
      </c>
      <c r="C24" s="32">
        <v>215517.56</v>
      </c>
      <c r="D24" s="32">
        <v>215517.56</v>
      </c>
      <c r="E24" s="33">
        <f t="shared" si="0"/>
        <v>0</v>
      </c>
      <c r="F24" s="34">
        <v>0</v>
      </c>
      <c r="G24" s="34"/>
      <c r="H24" s="34"/>
      <c r="I24" s="34"/>
    </row>
    <row r="25" spans="1:9" s="22" customFormat="1" ht="18.95" customHeight="1">
      <c r="A25" s="143" t="s">
        <v>180</v>
      </c>
      <c r="B25" s="36" t="s">
        <v>179</v>
      </c>
      <c r="C25" s="38">
        <v>5432</v>
      </c>
      <c r="D25" s="35">
        <v>5432</v>
      </c>
      <c r="E25" s="31">
        <f t="shared" si="0"/>
        <v>0</v>
      </c>
      <c r="F25" s="35">
        <v>0</v>
      </c>
      <c r="G25" s="35"/>
      <c r="H25" s="35"/>
      <c r="I25" s="35"/>
    </row>
    <row r="26" spans="1:9" s="22" customFormat="1" ht="18.95" customHeight="1">
      <c r="A26" s="143"/>
      <c r="B26" s="36" t="s">
        <v>168</v>
      </c>
      <c r="C26" s="32">
        <v>186467.56</v>
      </c>
      <c r="D26" s="32">
        <v>186467.56</v>
      </c>
      <c r="E26" s="33">
        <f t="shared" si="0"/>
        <v>0</v>
      </c>
      <c r="F26" s="32">
        <v>0</v>
      </c>
      <c r="G26" s="32"/>
      <c r="H26" s="32"/>
      <c r="I26" s="32"/>
    </row>
    <row r="27" spans="1:9" s="22" customFormat="1" ht="18.95" customHeight="1">
      <c r="A27" s="29" t="s">
        <v>181</v>
      </c>
      <c r="B27" s="27" t="s">
        <v>168</v>
      </c>
      <c r="C27" s="32"/>
      <c r="D27" s="32"/>
      <c r="E27" s="33">
        <f t="shared" si="0"/>
        <v>0</v>
      </c>
      <c r="F27" s="34">
        <v>0</v>
      </c>
      <c r="G27" s="34"/>
      <c r="H27" s="34"/>
      <c r="I27" s="34"/>
    </row>
    <row r="28" spans="1:9" s="22" customFormat="1" ht="18.95" customHeight="1">
      <c r="A28" s="25" t="s">
        <v>182</v>
      </c>
      <c r="B28" s="27" t="s">
        <v>168</v>
      </c>
      <c r="C28" s="39">
        <f t="shared" ref="C28:I28" si="1">C8+C16+C18+C22+C24+C27</f>
        <v>22203843.870000001</v>
      </c>
      <c r="D28" s="39">
        <f t="shared" si="1"/>
        <v>41182919.93</v>
      </c>
      <c r="E28" s="39">
        <f t="shared" si="0"/>
        <v>18979076.059999999</v>
      </c>
      <c r="F28" s="39">
        <f t="shared" si="1"/>
        <v>18990146.059999999</v>
      </c>
      <c r="G28" s="39">
        <f t="shared" si="1"/>
        <v>0</v>
      </c>
      <c r="H28" s="39">
        <f t="shared" si="1"/>
        <v>0</v>
      </c>
      <c r="I28" s="39">
        <f t="shared" si="1"/>
        <v>11070</v>
      </c>
    </row>
    <row r="29" spans="1:9" s="22" customFormat="1" ht="13.5">
      <c r="A29" s="140" t="s">
        <v>183</v>
      </c>
      <c r="B29" s="140"/>
      <c r="C29" s="140"/>
      <c r="D29" s="140"/>
      <c r="E29" s="140"/>
      <c r="F29" s="140"/>
      <c r="G29" s="140"/>
      <c r="H29" s="140"/>
      <c r="I29" s="140"/>
    </row>
  </sheetData>
  <mergeCells count="20">
    <mergeCell ref="A29:I29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1:I1"/>
    <mergeCell ref="A2:I2"/>
    <mergeCell ref="A3:G3"/>
    <mergeCell ref="F4:I4"/>
    <mergeCell ref="A6:B6"/>
    <mergeCell ref="C4:C5"/>
    <mergeCell ref="D4:D5"/>
    <mergeCell ref="E4:E5"/>
    <mergeCell ref="A4:B5"/>
  </mergeCells>
  <phoneticPr fontId="48" type="noConversion"/>
  <printOptions horizontalCentered="1" verticalCentered="1"/>
  <pageMargins left="0.69930555555555596" right="0.42" top="0.55000000000000004" bottom="0.49" header="0.3" footer="0.3"/>
  <pageSetup paperSize="9" scale="95" orientation="landscape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L1"/>
    </sheetView>
  </sheetViews>
  <sheetFormatPr defaultColWidth="8.625" defaultRowHeight="13.5"/>
  <cols>
    <col min="1" max="1" width="30.75" style="2" customWidth="1"/>
    <col min="2" max="2" width="10.125" style="2" customWidth="1"/>
    <col min="3" max="3" width="11.625" style="2" customWidth="1"/>
    <col min="4" max="4" width="8.625" style="2"/>
    <col min="5" max="5" width="10.375" style="2" customWidth="1"/>
    <col min="6" max="6" width="9.5" style="2" customWidth="1"/>
    <col min="7" max="7" width="10.75" style="2" customWidth="1"/>
    <col min="8" max="9" width="12" style="2" customWidth="1"/>
    <col min="10" max="10" width="11.875" style="2" customWidth="1"/>
    <col min="11" max="11" width="7.375" style="2" customWidth="1"/>
    <col min="12" max="12" width="9.25" style="2" customWidth="1"/>
    <col min="13" max="16384" width="8.625" style="2"/>
  </cols>
  <sheetData>
    <row r="1" spans="1:12" ht="30.6" customHeight="1">
      <c r="A1" s="144" t="s">
        <v>184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s="1" customFormat="1" ht="20.100000000000001" customHeight="1">
      <c r="A2" s="3" t="s">
        <v>185</v>
      </c>
      <c r="B2" s="3"/>
      <c r="C2" s="3"/>
      <c r="D2" s="3"/>
      <c r="E2" s="145">
        <v>43465</v>
      </c>
      <c r="F2" s="146"/>
      <c r="G2" s="3"/>
      <c r="H2" s="3"/>
      <c r="I2" s="3"/>
      <c r="J2" s="3"/>
      <c r="K2" s="3"/>
      <c r="L2" s="18" t="s">
        <v>115</v>
      </c>
    </row>
    <row r="3" spans="1:12" s="1" customFormat="1" ht="20.25" customHeight="1">
      <c r="A3" s="148" t="s">
        <v>186</v>
      </c>
      <c r="B3" s="147" t="s">
        <v>187</v>
      </c>
      <c r="C3" s="147" t="s">
        <v>188</v>
      </c>
      <c r="D3" s="147"/>
      <c r="E3" s="148" t="s">
        <v>189</v>
      </c>
      <c r="F3" s="148"/>
      <c r="G3" s="148"/>
      <c r="H3" s="148" t="s">
        <v>190</v>
      </c>
      <c r="I3" s="148"/>
      <c r="J3" s="148"/>
      <c r="K3" s="149" t="s">
        <v>191</v>
      </c>
      <c r="L3" s="149" t="s">
        <v>192</v>
      </c>
    </row>
    <row r="4" spans="1:12" s="1" customFormat="1" ht="69" customHeight="1">
      <c r="A4" s="148"/>
      <c r="B4" s="147"/>
      <c r="C4" s="5" t="s">
        <v>193</v>
      </c>
      <c r="D4" s="5" t="s">
        <v>194</v>
      </c>
      <c r="E4" s="5" t="s">
        <v>195</v>
      </c>
      <c r="F4" s="5" t="s">
        <v>196</v>
      </c>
      <c r="G4" s="4" t="s">
        <v>197</v>
      </c>
      <c r="H4" s="5" t="s">
        <v>198</v>
      </c>
      <c r="I4" s="5" t="s">
        <v>199</v>
      </c>
      <c r="J4" s="4" t="s">
        <v>197</v>
      </c>
      <c r="K4" s="149"/>
      <c r="L4" s="149"/>
    </row>
    <row r="5" spans="1:12" s="1" customFormat="1" ht="16.5" customHeight="1">
      <c r="A5" s="6" t="s">
        <v>200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 t="s">
        <v>201</v>
      </c>
      <c r="H5" s="7" t="s">
        <v>202</v>
      </c>
      <c r="I5" s="7" t="s">
        <v>203</v>
      </c>
      <c r="J5" s="7" t="s">
        <v>204</v>
      </c>
      <c r="K5" s="7">
        <v>10</v>
      </c>
      <c r="L5" s="7">
        <v>11</v>
      </c>
    </row>
    <row r="6" spans="1:12" s="1" customFormat="1" ht="18" customHeight="1">
      <c r="A6" s="5" t="s">
        <v>205</v>
      </c>
      <c r="B6" s="8">
        <f>B7+B18</f>
        <v>26291.7</v>
      </c>
      <c r="C6" s="8">
        <f>C7+C18</f>
        <v>22700</v>
      </c>
      <c r="D6" s="8">
        <f>D7+D18</f>
        <v>0</v>
      </c>
      <c r="E6" s="8">
        <f>E7+E18</f>
        <v>21051.7</v>
      </c>
      <c r="F6" s="8">
        <f>F7+F18</f>
        <v>13342.3</v>
      </c>
      <c r="G6" s="8">
        <f t="shared" ref="G6:G21" si="0">E6+F6</f>
        <v>34394</v>
      </c>
      <c r="H6" s="8">
        <f t="shared" ref="H6:I19" si="1">B6-E6</f>
        <v>5240</v>
      </c>
      <c r="I6" s="8">
        <f t="shared" si="1"/>
        <v>9357.7000000000007</v>
      </c>
      <c r="J6" s="8">
        <f t="shared" ref="J6:J21" si="2">H6+I6</f>
        <v>14597.7</v>
      </c>
      <c r="K6" s="19"/>
      <c r="L6" s="19"/>
    </row>
    <row r="7" spans="1:12" s="1" customFormat="1" ht="18" customHeight="1">
      <c r="A7" s="9" t="s">
        <v>206</v>
      </c>
      <c r="B7" s="10">
        <f>B8+B12+B15</f>
        <v>5240</v>
      </c>
      <c r="C7" s="10">
        <f>C8+C12+C15</f>
        <v>0</v>
      </c>
      <c r="D7" s="10">
        <f>D8+D12+D15</f>
        <v>0</v>
      </c>
      <c r="E7" s="10">
        <f>E8+E12+E15</f>
        <v>0</v>
      </c>
      <c r="F7" s="10">
        <f>F8+F12+F15</f>
        <v>0</v>
      </c>
      <c r="G7" s="10">
        <f t="shared" si="0"/>
        <v>0</v>
      </c>
      <c r="H7" s="10">
        <f t="shared" si="1"/>
        <v>5240</v>
      </c>
      <c r="I7" s="10">
        <f t="shared" si="1"/>
        <v>0</v>
      </c>
      <c r="J7" s="10">
        <f t="shared" si="2"/>
        <v>5240</v>
      </c>
      <c r="K7" s="19"/>
      <c r="L7" s="19"/>
    </row>
    <row r="8" spans="1:12" s="1" customFormat="1" ht="18" customHeight="1">
      <c r="A8" s="9" t="s">
        <v>207</v>
      </c>
      <c r="B8" s="11">
        <f>SUM(B9:B11)</f>
        <v>5240</v>
      </c>
      <c r="C8" s="11">
        <f>SUM(C9:C11)</f>
        <v>0</v>
      </c>
      <c r="D8" s="11">
        <f>SUM(D9:D11)</f>
        <v>0</v>
      </c>
      <c r="E8" s="11">
        <f t="shared" ref="E8:F8" si="3">SUM(E9:E11)</f>
        <v>0</v>
      </c>
      <c r="F8" s="11">
        <f t="shared" si="3"/>
        <v>0</v>
      </c>
      <c r="G8" s="11">
        <f t="shared" si="0"/>
        <v>0</v>
      </c>
      <c r="H8" s="11">
        <f t="shared" si="1"/>
        <v>5240</v>
      </c>
      <c r="I8" s="11">
        <f t="shared" si="1"/>
        <v>0</v>
      </c>
      <c r="J8" s="11">
        <f t="shared" si="2"/>
        <v>5240</v>
      </c>
      <c r="K8" s="19"/>
      <c r="L8" s="19"/>
    </row>
    <row r="9" spans="1:12" s="1" customFormat="1" ht="18" customHeight="1">
      <c r="A9" s="12" t="s">
        <v>208</v>
      </c>
      <c r="B9" s="13">
        <v>140</v>
      </c>
      <c r="C9" s="13"/>
      <c r="D9" s="13"/>
      <c r="E9" s="13"/>
      <c r="F9" s="13"/>
      <c r="G9" s="14">
        <f t="shared" si="0"/>
        <v>0</v>
      </c>
      <c r="H9" s="14">
        <f t="shared" si="1"/>
        <v>140</v>
      </c>
      <c r="I9" s="14">
        <f t="shared" si="1"/>
        <v>0</v>
      </c>
      <c r="J9" s="14">
        <f t="shared" si="2"/>
        <v>140</v>
      </c>
      <c r="K9" s="20" t="s">
        <v>209</v>
      </c>
      <c r="L9" s="19"/>
    </row>
    <row r="10" spans="1:12" s="1" customFormat="1" ht="21" customHeight="1">
      <c r="A10" s="15" t="s">
        <v>210</v>
      </c>
      <c r="B10" s="13">
        <v>5100</v>
      </c>
      <c r="C10" s="13"/>
      <c r="D10" s="13"/>
      <c r="E10" s="13"/>
      <c r="F10" s="13"/>
      <c r="G10" s="14">
        <f t="shared" si="0"/>
        <v>0</v>
      </c>
      <c r="H10" s="14">
        <f t="shared" si="1"/>
        <v>5100</v>
      </c>
      <c r="I10" s="14">
        <f t="shared" si="1"/>
        <v>0</v>
      </c>
      <c r="J10" s="14">
        <f t="shared" si="2"/>
        <v>5100</v>
      </c>
      <c r="K10" s="20" t="s">
        <v>209</v>
      </c>
      <c r="L10" s="19"/>
    </row>
    <row r="11" spans="1:12" s="1" customFormat="1" ht="18" customHeight="1">
      <c r="A11" s="12"/>
      <c r="B11" s="13"/>
      <c r="C11" s="13"/>
      <c r="D11" s="13"/>
      <c r="E11" s="13"/>
      <c r="F11" s="13"/>
      <c r="G11" s="14">
        <f t="shared" si="0"/>
        <v>0</v>
      </c>
      <c r="H11" s="14">
        <f t="shared" si="1"/>
        <v>0</v>
      </c>
      <c r="I11" s="14">
        <f t="shared" si="1"/>
        <v>0</v>
      </c>
      <c r="J11" s="14">
        <f t="shared" si="2"/>
        <v>0</v>
      </c>
      <c r="K11" s="19"/>
      <c r="L11" s="19"/>
    </row>
    <row r="12" spans="1:12" s="1" customFormat="1" ht="18" customHeight="1">
      <c r="A12" s="9" t="s">
        <v>211</v>
      </c>
      <c r="B12" s="11">
        <f>SUM(B13:B14)</f>
        <v>0</v>
      </c>
      <c r="C12" s="11">
        <f>SUM(C13:C14)</f>
        <v>0</v>
      </c>
      <c r="D12" s="11">
        <f>SUM(D13:D14)</f>
        <v>0</v>
      </c>
      <c r="E12" s="11">
        <f>SUM(E13:E14)</f>
        <v>0</v>
      </c>
      <c r="F12" s="11">
        <f>SUM(F13:F14)</f>
        <v>0</v>
      </c>
      <c r="G12" s="11">
        <f t="shared" si="0"/>
        <v>0</v>
      </c>
      <c r="H12" s="11">
        <f t="shared" si="1"/>
        <v>0</v>
      </c>
      <c r="I12" s="11">
        <f t="shared" si="1"/>
        <v>0</v>
      </c>
      <c r="J12" s="11">
        <f t="shared" si="2"/>
        <v>0</v>
      </c>
      <c r="K12" s="19"/>
      <c r="L12" s="19"/>
    </row>
    <row r="13" spans="1:12" s="1" customFormat="1" ht="18" customHeight="1">
      <c r="A13" s="12" t="s">
        <v>212</v>
      </c>
      <c r="B13" s="13"/>
      <c r="C13" s="13"/>
      <c r="D13" s="13"/>
      <c r="E13" s="13"/>
      <c r="F13" s="13"/>
      <c r="G13" s="14">
        <f t="shared" si="0"/>
        <v>0</v>
      </c>
      <c r="H13" s="14">
        <f t="shared" si="1"/>
        <v>0</v>
      </c>
      <c r="I13" s="14">
        <f t="shared" si="1"/>
        <v>0</v>
      </c>
      <c r="J13" s="14">
        <f t="shared" si="2"/>
        <v>0</v>
      </c>
      <c r="K13" s="19"/>
      <c r="L13" s="19"/>
    </row>
    <row r="14" spans="1:12" s="1" customFormat="1" ht="18" customHeight="1">
      <c r="A14" s="15" t="s">
        <v>213</v>
      </c>
      <c r="B14" s="13"/>
      <c r="C14" s="13"/>
      <c r="D14" s="13"/>
      <c r="E14" s="13"/>
      <c r="F14" s="13"/>
      <c r="G14" s="14">
        <f t="shared" si="0"/>
        <v>0</v>
      </c>
      <c r="H14" s="14">
        <f t="shared" si="1"/>
        <v>0</v>
      </c>
      <c r="I14" s="14">
        <f t="shared" si="1"/>
        <v>0</v>
      </c>
      <c r="J14" s="14">
        <f t="shared" si="2"/>
        <v>0</v>
      </c>
      <c r="K14" s="19"/>
      <c r="L14" s="19"/>
    </row>
    <row r="15" spans="1:12" s="1" customFormat="1" ht="18" customHeight="1">
      <c r="A15" s="9" t="s">
        <v>214</v>
      </c>
      <c r="B15" s="11">
        <f>SUM(B16:B17)</f>
        <v>0</v>
      </c>
      <c r="C15" s="11">
        <f>SUM(C16:C17)</f>
        <v>0</v>
      </c>
      <c r="D15" s="11">
        <f>SUM(D16:D17)</f>
        <v>0</v>
      </c>
      <c r="E15" s="11">
        <f>SUM(E16:E17)</f>
        <v>0</v>
      </c>
      <c r="F15" s="11">
        <f>SUM(F16:F17)</f>
        <v>0</v>
      </c>
      <c r="G15" s="11">
        <f t="shared" si="0"/>
        <v>0</v>
      </c>
      <c r="H15" s="11">
        <f t="shared" si="1"/>
        <v>0</v>
      </c>
      <c r="I15" s="11">
        <f t="shared" si="1"/>
        <v>0</v>
      </c>
      <c r="J15" s="11">
        <f t="shared" si="2"/>
        <v>0</v>
      </c>
      <c r="K15" s="19"/>
      <c r="L15" s="19"/>
    </row>
    <row r="16" spans="1:12" s="1" customFormat="1" ht="18" customHeight="1">
      <c r="A16" s="12" t="s">
        <v>212</v>
      </c>
      <c r="B16" s="13"/>
      <c r="C16" s="13"/>
      <c r="D16" s="13"/>
      <c r="E16" s="13"/>
      <c r="F16" s="13"/>
      <c r="G16" s="14">
        <f t="shared" si="0"/>
        <v>0</v>
      </c>
      <c r="H16" s="14">
        <f t="shared" si="1"/>
        <v>0</v>
      </c>
      <c r="I16" s="14">
        <f t="shared" si="1"/>
        <v>0</v>
      </c>
      <c r="J16" s="14">
        <f t="shared" si="2"/>
        <v>0</v>
      </c>
      <c r="K16" s="19"/>
      <c r="L16" s="19"/>
    </row>
    <row r="17" spans="1:12" s="1" customFormat="1" ht="18" customHeight="1">
      <c r="A17" s="12" t="s">
        <v>213</v>
      </c>
      <c r="B17" s="13"/>
      <c r="C17" s="13"/>
      <c r="D17" s="13"/>
      <c r="E17" s="13"/>
      <c r="F17" s="13"/>
      <c r="G17" s="14">
        <f t="shared" si="0"/>
        <v>0</v>
      </c>
      <c r="H17" s="14">
        <f t="shared" si="1"/>
        <v>0</v>
      </c>
      <c r="I17" s="14">
        <f t="shared" si="1"/>
        <v>0</v>
      </c>
      <c r="J17" s="14">
        <f t="shared" si="2"/>
        <v>0</v>
      </c>
      <c r="K17" s="19"/>
      <c r="L17" s="19"/>
    </row>
    <row r="18" spans="1:12" s="1" customFormat="1" ht="18" customHeight="1">
      <c r="A18" s="9" t="s">
        <v>215</v>
      </c>
      <c r="B18" s="10">
        <f t="shared" ref="B18:F18" si="4">B19+B20</f>
        <v>21051.7</v>
      </c>
      <c r="C18" s="10">
        <f t="shared" si="4"/>
        <v>22700</v>
      </c>
      <c r="D18" s="10">
        <f t="shared" si="4"/>
        <v>0</v>
      </c>
      <c r="E18" s="10">
        <f t="shared" si="4"/>
        <v>21051.7</v>
      </c>
      <c r="F18" s="10">
        <f t="shared" si="4"/>
        <v>13342.3</v>
      </c>
      <c r="G18" s="10">
        <f t="shared" si="0"/>
        <v>34394</v>
      </c>
      <c r="H18" s="10">
        <f t="shared" si="1"/>
        <v>0</v>
      </c>
      <c r="I18" s="10">
        <f t="shared" si="1"/>
        <v>9357.7000000000007</v>
      </c>
      <c r="J18" s="10">
        <f t="shared" si="2"/>
        <v>9357.7000000000007</v>
      </c>
      <c r="K18" s="19"/>
      <c r="L18" s="19"/>
    </row>
    <row r="19" spans="1:12" s="1" customFormat="1" ht="18" customHeight="1">
      <c r="A19" s="9" t="s">
        <v>216</v>
      </c>
      <c r="B19" s="13">
        <v>21051.7</v>
      </c>
      <c r="C19" s="13">
        <v>16700</v>
      </c>
      <c r="D19" s="13"/>
      <c r="E19" s="13">
        <v>21051.7</v>
      </c>
      <c r="F19" s="13">
        <v>7342.3</v>
      </c>
      <c r="G19" s="14">
        <f t="shared" si="0"/>
        <v>28394</v>
      </c>
      <c r="H19" s="14">
        <f t="shared" si="1"/>
        <v>0</v>
      </c>
      <c r="I19" s="14">
        <f t="shared" si="1"/>
        <v>9357.7000000000007</v>
      </c>
      <c r="J19" s="14">
        <f t="shared" si="2"/>
        <v>9357.7000000000007</v>
      </c>
      <c r="K19" s="19" t="s">
        <v>209</v>
      </c>
      <c r="L19" s="19"/>
    </row>
    <row r="20" spans="1:12" s="1" customFormat="1" ht="18" customHeight="1">
      <c r="A20" s="16" t="s">
        <v>217</v>
      </c>
      <c r="B20" s="13"/>
      <c r="C20" s="13">
        <v>6000</v>
      </c>
      <c r="D20" s="13"/>
      <c r="E20" s="13"/>
      <c r="F20" s="13">
        <v>6000</v>
      </c>
      <c r="G20" s="14">
        <f t="shared" si="0"/>
        <v>6000</v>
      </c>
      <c r="H20" s="14">
        <f>B20-E20</f>
        <v>0</v>
      </c>
      <c r="I20" s="14">
        <f>C20-F20</f>
        <v>0</v>
      </c>
      <c r="J20" s="14">
        <f t="shared" si="2"/>
        <v>0</v>
      </c>
      <c r="K20" s="19"/>
      <c r="L20" s="19"/>
    </row>
    <row r="21" spans="1:12" s="1" customFormat="1" ht="18" customHeight="1">
      <c r="A21" s="17"/>
      <c r="B21" s="13"/>
      <c r="C21" s="13"/>
      <c r="D21" s="13"/>
      <c r="E21" s="13"/>
      <c r="F21" s="13"/>
      <c r="G21" s="14">
        <f t="shared" si="0"/>
        <v>0</v>
      </c>
      <c r="H21" s="14">
        <f>B21-E21</f>
        <v>0</v>
      </c>
      <c r="I21" s="14">
        <f>C21-F21</f>
        <v>0</v>
      </c>
      <c r="J21" s="14">
        <f t="shared" si="2"/>
        <v>0</v>
      </c>
      <c r="K21" s="19"/>
      <c r="L21" s="19"/>
    </row>
    <row r="22" spans="1:12" s="1" customFormat="1" ht="31.5" customHeight="1">
      <c r="A22" s="150" t="s">
        <v>218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</row>
    <row r="23" spans="1:12" s="1" customFormat="1" ht="12">
      <c r="A23" s="151" t="s">
        <v>219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</row>
    <row r="24" spans="1:12" s="1" customFormat="1" ht="12">
      <c r="A24" s="152" t="s">
        <v>220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</row>
    <row r="25" spans="1:12" s="1" customFormat="1" ht="12">
      <c r="A25" s="152" t="s">
        <v>221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</row>
    <row r="26" spans="1:12" s="1" customFormat="1" ht="12">
      <c r="A26" s="152" t="s">
        <v>222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</row>
  </sheetData>
  <mergeCells count="14">
    <mergeCell ref="A22:L22"/>
    <mergeCell ref="A23:L23"/>
    <mergeCell ref="A24:L24"/>
    <mergeCell ref="A25:L25"/>
    <mergeCell ref="A26:L26"/>
    <mergeCell ref="A1:L1"/>
    <mergeCell ref="E2:F2"/>
    <mergeCell ref="C3:D3"/>
    <mergeCell ref="E3:G3"/>
    <mergeCell ref="H3:J3"/>
    <mergeCell ref="A3:A4"/>
    <mergeCell ref="B3:B4"/>
    <mergeCell ref="K3:K4"/>
    <mergeCell ref="L3:L4"/>
  </mergeCells>
  <phoneticPr fontId="48" type="noConversion"/>
  <printOptions horizontalCentered="1" verticalCentered="1"/>
  <pageMargins left="0.44" right="0.23" top="0.54" bottom="0.48" header="0.31496062992126" footer="0.31496062992126"/>
  <pageSetup paperSize="9" scale="9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审计报表附表一-资产负债表</vt:lpstr>
      <vt:lpstr>审计报告附表二-业务活动表</vt:lpstr>
      <vt:lpstr>审计报告附表三-现金流量表</vt:lpstr>
      <vt:lpstr>审计报告附表四-固定资产增减变动情况表</vt:lpstr>
      <vt:lpstr>审计报告附表五-政府资助项目经费使用情况表</vt:lpstr>
      <vt:lpstr>'审计报表附表一-资产负债表'!Print_Area</vt:lpstr>
      <vt:lpstr>'审计报告附表二-业务活动表'!Print_Area</vt:lpstr>
      <vt:lpstr>'审计报告附表三-现金流量表'!Print_Area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徐锐睿</dc:creator>
  <cp:lastModifiedBy>Windows 用户</cp:lastModifiedBy>
  <cp:lastPrinted>2022-02-19T03:09:00Z</cp:lastPrinted>
  <dcterms:created xsi:type="dcterms:W3CDTF">2016-10-27T04:03:00Z</dcterms:created>
  <dcterms:modified xsi:type="dcterms:W3CDTF">2022-03-10T04:33:40Z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